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serverfiles\SGC\CONTROLADO\Apoyo\NEW DOCS\OSPs\OSPs ENG\"/>
    </mc:Choice>
  </mc:AlternateContent>
  <xr:revisionPtr revIDLastSave="0" documentId="13_ncr:1_{67E1D875-59B7-4D6C-AD88-D24F4308DD3E}" xr6:coauthVersionLast="47" xr6:coauthVersionMax="47" xr10:uidLastSave="{00000000-0000-0000-0000-000000000000}"/>
  <bookViews>
    <workbookView xWindow="-108" yWindow="-108" windowWidth="23256" windowHeight="12456" tabRatio="725" xr2:uid="{00000000-000D-0000-FFFF-FFFF00000000}"/>
  </bookViews>
  <sheets>
    <sheet name="OSP-AGR, V11-Ago24" sheetId="9" r:id="rId1"/>
    <sheet name="AD" sheetId="11" r:id="rId2"/>
    <sheet name="LABELS" sheetId="12" r:id="rId3"/>
    <sheet name="C-EI, V2-Ago24" sheetId="13" r:id="rId4"/>
    <sheet name="A-OSP-SUB, V01-Ago24" sheetId="14" r:id="rId5"/>
    <sheet name="DATA" sheetId="2" state="veryHidden" r:id="rId6"/>
  </sheets>
  <definedNames>
    <definedName name="_xlnm.Print_Area" localSheetId="0">'OSP-AGR, V11-Ago24'!$A$1:$U$439</definedName>
    <definedName name="descripciones">DATA!$K$1:$L$15</definedName>
    <definedName name="Eng_con" localSheetId="3">#REF!</definedName>
    <definedName name="Eng_con">#REF!</definedName>
    <definedName name="OSP_Crop" localSheetId="0">'OSP-AGR, V11-Ago24'!$A$1:$Q$430</definedName>
    <definedName name="precios">DATA!$K$1:$M$15</definedName>
    <definedName name="precioss" localSheetId="3">#REF!</definedName>
    <definedName name="precioss">#REF!</definedName>
    <definedName name="tarifas" localSheetId="4">#REF!</definedName>
    <definedName name="tarifa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62" i="9" l="1"/>
  <c r="A363" i="9"/>
  <c r="F218" i="9" l="1"/>
  <c r="F199" i="9"/>
  <c r="F200" i="9"/>
  <c r="A394" i="9"/>
  <c r="K62" i="9"/>
  <c r="K63" i="9"/>
  <c r="K64" i="9"/>
  <c r="K65" i="9"/>
  <c r="K66" i="9"/>
  <c r="K67" i="9"/>
  <c r="K68" i="9"/>
  <c r="K69" i="9"/>
  <c r="K70" i="9"/>
  <c r="E24" i="14" l="1"/>
  <c r="E11" i="14"/>
  <c r="N78" i="9"/>
  <c r="F78" i="9"/>
  <c r="A188" i="9"/>
  <c r="M194" i="9"/>
  <c r="P194" i="9"/>
  <c r="J194" i="9"/>
  <c r="F194" i="9"/>
  <c r="A195" i="9"/>
  <c r="F352" i="9"/>
  <c r="A357" i="9"/>
  <c r="A366" i="9"/>
  <c r="D180" i="9"/>
  <c r="F400" i="9"/>
  <c r="F399" i="9"/>
  <c r="F398" i="9"/>
  <c r="F397" i="9"/>
  <c r="F396" i="9"/>
  <c r="F388" i="9"/>
  <c r="F387" i="9"/>
  <c r="F386" i="9"/>
  <c r="F384" i="9"/>
  <c r="F383" i="9"/>
  <c r="F382" i="9"/>
  <c r="G350" i="9"/>
  <c r="G349" i="9"/>
  <c r="G348" i="9"/>
  <c r="G347" i="9"/>
  <c r="G346" i="9"/>
  <c r="G345" i="9"/>
  <c r="G344" i="9"/>
  <c r="G343" i="9"/>
  <c r="G342" i="9"/>
  <c r="G341" i="9"/>
  <c r="G340" i="9"/>
  <c r="F334" i="9"/>
  <c r="F333" i="9"/>
  <c r="F332" i="9"/>
  <c r="F331" i="9"/>
  <c r="G326" i="9"/>
  <c r="G325" i="9"/>
  <c r="G324" i="9"/>
  <c r="G323" i="9"/>
  <c r="G322" i="9"/>
  <c r="G321" i="9"/>
  <c r="G320" i="9"/>
  <c r="G319" i="9"/>
  <c r="G318" i="9"/>
  <c r="G317" i="9"/>
  <c r="G316" i="9"/>
  <c r="F290" i="9"/>
  <c r="F289" i="9"/>
  <c r="F288" i="9"/>
  <c r="F287" i="9"/>
  <c r="F286" i="9"/>
  <c r="G262" i="9"/>
  <c r="G261" i="9"/>
  <c r="G260" i="9"/>
  <c r="F256" i="9"/>
  <c r="F255" i="9"/>
  <c r="F254" i="9"/>
  <c r="F250" i="9"/>
  <c r="F249" i="9"/>
  <c r="F248" i="9"/>
  <c r="F247" i="9"/>
  <c r="F246" i="9"/>
  <c r="F222" i="9"/>
  <c r="F220" i="9"/>
  <c r="F219" i="9"/>
  <c r="D181" i="9"/>
  <c r="D179" i="9"/>
  <c r="D178" i="9"/>
  <c r="D177" i="9"/>
  <c r="D176" i="9"/>
  <c r="D175" i="9"/>
  <c r="D174" i="9"/>
  <c r="D173" i="9"/>
  <c r="D172" i="9"/>
  <c r="D171" i="9"/>
  <c r="D170" i="9"/>
  <c r="G148" i="9"/>
  <c r="G128" i="9"/>
  <c r="F77" i="9"/>
  <c r="A245" i="9"/>
  <c r="H20" i="11"/>
  <c r="F19" i="11"/>
  <c r="H19" i="11" s="1"/>
  <c r="P399" i="9" l="1"/>
  <c r="A385" i="9"/>
  <c r="A351" i="9"/>
  <c r="A330" i="9"/>
  <c r="O322" i="9"/>
  <c r="L289" i="9"/>
  <c r="A253" i="9"/>
  <c r="M217" i="9"/>
  <c r="P216" i="9" s="1"/>
  <c r="A149" i="9"/>
  <c r="M128" i="9"/>
  <c r="N93" i="9"/>
  <c r="I93" i="9"/>
  <c r="D93" i="9"/>
  <c r="K61" i="9"/>
  <c r="I60" i="9"/>
  <c r="K60" i="9" s="1"/>
  <c r="I59" i="9"/>
  <c r="K59" i="9" s="1"/>
  <c r="I58" i="9"/>
  <c r="K58" i="9" s="1"/>
  <c r="P205" i="9" l="1"/>
  <c r="P217" i="9" s="1"/>
  <c r="P207" i="9"/>
  <c r="P209" i="9"/>
  <c r="P210" i="9"/>
  <c r="P208" i="9"/>
  <c r="P212" i="9"/>
  <c r="P214" i="9"/>
  <c r="P206" i="9"/>
  <c r="P211" i="9"/>
  <c r="P215" i="9"/>
  <c r="P213" i="9"/>
</calcChain>
</file>

<file path=xl/sharedStrings.xml><?xml version="1.0" encoding="utf-8"?>
<sst xmlns="http://schemas.openxmlformats.org/spreadsheetml/2006/main" count="1245" uniqueCount="825">
  <si>
    <t xml:space="preserve">E-mail </t>
  </si>
  <si>
    <t>Coord.</t>
  </si>
  <si>
    <t>N</t>
  </si>
  <si>
    <t>S</t>
  </si>
  <si>
    <t>E</t>
  </si>
  <si>
    <t>Agricultura/ Productor individual (cultivo)</t>
  </si>
  <si>
    <t>Agricultura (Multi-sitio)</t>
  </si>
  <si>
    <t>Agricultura- Grupo de Productores (ICS)</t>
  </si>
  <si>
    <t>NA</t>
  </si>
  <si>
    <t>tipo de operación (cultivos)</t>
  </si>
  <si>
    <t>tipo de operación (Handler)</t>
  </si>
  <si>
    <t>tipo de operación (comercio)</t>
  </si>
  <si>
    <t xml:space="preserve">Broker/ Trader </t>
  </si>
  <si>
    <t>Recolección Silvestre</t>
  </si>
  <si>
    <t>Producción de setas</t>
  </si>
  <si>
    <t>alcance certificado previo</t>
  </si>
  <si>
    <t>normas</t>
  </si>
  <si>
    <t>NOP/USDA</t>
  </si>
  <si>
    <t>UE 2018/848</t>
  </si>
  <si>
    <t>JAS</t>
  </si>
  <si>
    <t>ICS (grupo de productores)</t>
  </si>
  <si>
    <t>resp</t>
  </si>
  <si>
    <t>No</t>
  </si>
  <si>
    <t>N/A</t>
  </si>
  <si>
    <t>Estatus</t>
  </si>
  <si>
    <t xml:space="preserve">No. </t>
  </si>
  <si>
    <t>Coffea arabica</t>
  </si>
  <si>
    <t>Org</t>
  </si>
  <si>
    <t>T1</t>
  </si>
  <si>
    <t>T2</t>
  </si>
  <si>
    <t>T3</t>
  </si>
  <si>
    <t>Conv.</t>
  </si>
  <si>
    <t>resp2</t>
  </si>
  <si>
    <t>Agricultura/ Agiculture</t>
  </si>
  <si>
    <t>Procesamiento/ Processing</t>
  </si>
  <si>
    <t>Producción animal/ Livestock (apiculture)</t>
  </si>
  <si>
    <t>Si / Yes</t>
  </si>
  <si>
    <t>Tipo rev</t>
  </si>
  <si>
    <t>Interrumpida/ interrupted</t>
  </si>
  <si>
    <t>Suspendida/ Suspended</t>
  </si>
  <si>
    <t>Revocada/ Revoked</t>
  </si>
  <si>
    <t>Aprovada/ Approved</t>
  </si>
  <si>
    <t>No Aprovada/ Non Approved</t>
  </si>
  <si>
    <t>Aprovada con Condiciones/ Approved with conditions</t>
  </si>
  <si>
    <t>NOP</t>
  </si>
  <si>
    <t>TOTAL</t>
  </si>
  <si>
    <t>tipo de servicio</t>
  </si>
  <si>
    <t>UE</t>
  </si>
  <si>
    <t>RA</t>
  </si>
  <si>
    <t>CMM</t>
  </si>
  <si>
    <t>SPP</t>
  </si>
  <si>
    <t>Cuota Anual/ Annual Quota</t>
  </si>
  <si>
    <t>Inspección/ Inspection</t>
  </si>
  <si>
    <t>Informe/ Audit Report</t>
  </si>
  <si>
    <t>INSUMOS/ Input Reviw</t>
  </si>
  <si>
    <t>Dictamen/ Certification decision</t>
  </si>
  <si>
    <t>Gastos AD/ Administrative exp.</t>
  </si>
  <si>
    <t xml:space="preserve">Viaticos/ Travel Exp. </t>
  </si>
  <si>
    <t>Muestras &amp; Análisis/ Sample &amp; Analisis</t>
  </si>
  <si>
    <t>Dictaminacion</t>
  </si>
  <si>
    <t>decrp_serv</t>
  </si>
  <si>
    <t>$</t>
  </si>
  <si>
    <t>Signature of the representative and seal:</t>
  </si>
  <si>
    <t xml:space="preserve">Kg. </t>
  </si>
  <si>
    <t>Status</t>
  </si>
  <si>
    <t>Annana comunus</t>
  </si>
  <si>
    <t>metodo aplicación</t>
  </si>
  <si>
    <t>No.</t>
  </si>
  <si>
    <t>Tipo de insumo</t>
  </si>
  <si>
    <t>Razón de uso</t>
  </si>
  <si>
    <t>Frecuencia de uso</t>
  </si>
  <si>
    <t>Fuente</t>
  </si>
  <si>
    <t xml:space="preserve">Organismo que evaluó el insumo </t>
  </si>
  <si>
    <t xml:space="preserve">Ingredientes </t>
  </si>
  <si>
    <t>Tipo de ingrediente</t>
  </si>
  <si>
    <t>JAS not. 1605</t>
  </si>
  <si>
    <t>NORMA NACIONAL</t>
  </si>
  <si>
    <t>Requerimientos adicionales del o los estándares orgánicos y/o la certificadora</t>
  </si>
  <si>
    <t>Comentarios adicionales</t>
  </si>
  <si>
    <t xml:space="preserve">Referencia </t>
  </si>
  <si>
    <t>Restricciones de uso</t>
  </si>
  <si>
    <t>Input Type</t>
  </si>
  <si>
    <t>Purpose</t>
  </si>
  <si>
    <t>Frequency (exa: monthly/ weekly)</t>
  </si>
  <si>
    <t>Source</t>
  </si>
  <si>
    <t>Evaluated?</t>
  </si>
  <si>
    <t>Ingredients</t>
  </si>
  <si>
    <t>Type of ingredient</t>
  </si>
  <si>
    <t>Reference (exa: 205.203 c)</t>
  </si>
  <si>
    <t>Usage restrictions</t>
  </si>
  <si>
    <t>Approved?</t>
  </si>
  <si>
    <t>Reference</t>
  </si>
  <si>
    <t xml:space="preserve">Reference </t>
  </si>
  <si>
    <t>Additional comments</t>
  </si>
  <si>
    <t>%</t>
  </si>
  <si>
    <t>Origen</t>
  </si>
  <si>
    <t xml:space="preserve">Propio </t>
  </si>
  <si>
    <t>Cacho de cabro</t>
  </si>
  <si>
    <t>Industrializadora del Sur SAS</t>
  </si>
  <si>
    <t>Quimicasa SA</t>
  </si>
  <si>
    <t>Tipos de analisis</t>
  </si>
  <si>
    <t>Frecuencia</t>
  </si>
  <si>
    <t>propagacion</t>
  </si>
  <si>
    <t>semilla</t>
  </si>
  <si>
    <t>Destino</t>
  </si>
  <si>
    <t>Arroz Basmati</t>
  </si>
  <si>
    <t>Oryza sativa</t>
  </si>
  <si>
    <t>Ene-Mar</t>
  </si>
  <si>
    <t>Jun-Jul</t>
  </si>
  <si>
    <t>Pendiente</t>
  </si>
  <si>
    <t>0-5%</t>
  </si>
  <si>
    <t>5-10%</t>
  </si>
  <si>
    <t>10-15%</t>
  </si>
  <si>
    <t>15-30%</t>
  </si>
  <si>
    <t>&gt;30%</t>
  </si>
  <si>
    <t>Semilla tipo</t>
  </si>
  <si>
    <t>Eliminación del hábitat de las plagas</t>
  </si>
  <si>
    <t>Eliminación de malezas</t>
  </si>
  <si>
    <t>Uso de acolchados o cubiertas</t>
  </si>
  <si>
    <t>Eliminación de residuos del cultivo</t>
  </si>
  <si>
    <t>MIPEM</t>
  </si>
  <si>
    <t>Insecto</t>
  </si>
  <si>
    <t>Nematodos</t>
  </si>
  <si>
    <t>Hongos</t>
  </si>
  <si>
    <t>Bacteria</t>
  </si>
  <si>
    <t>Virus</t>
  </si>
  <si>
    <t>Hierbas Anuales</t>
  </si>
  <si>
    <t>Roya</t>
  </si>
  <si>
    <t>MIPEM_2</t>
  </si>
  <si>
    <t>Aplicación de insumos externos</t>
  </si>
  <si>
    <t>Aplicación de insumos propios</t>
  </si>
  <si>
    <t>Broca del café</t>
  </si>
  <si>
    <t>Eliminación mecanica de malezas</t>
  </si>
  <si>
    <t>Poaceae, treboles</t>
  </si>
  <si>
    <t>% riego</t>
  </si>
  <si>
    <t>10-20%</t>
  </si>
  <si>
    <t>30-50%</t>
  </si>
  <si>
    <t>50-75%</t>
  </si>
  <si>
    <t>75-100%</t>
  </si>
  <si>
    <t>NE</t>
  </si>
  <si>
    <t>SE</t>
  </si>
  <si>
    <t>Produccion tipo</t>
  </si>
  <si>
    <t>comercializacion</t>
  </si>
  <si>
    <t>Tipo de segregacion</t>
  </si>
  <si>
    <t>Organic</t>
  </si>
  <si>
    <t xml:space="preserve">Status </t>
  </si>
  <si>
    <t>100% organic</t>
  </si>
  <si>
    <t>Made with Organic</t>
  </si>
  <si>
    <t xml:space="preserve">tipos de actividades </t>
  </si>
  <si>
    <t xml:space="preserve">Paises </t>
  </si>
  <si>
    <t>Chile</t>
  </si>
  <si>
    <t>Guatemala</t>
  </si>
  <si>
    <t>Perú</t>
  </si>
  <si>
    <t xml:space="preserve">México </t>
  </si>
  <si>
    <t>Ecuador</t>
  </si>
  <si>
    <t>Sri Lanka</t>
  </si>
  <si>
    <t>Colombia</t>
  </si>
  <si>
    <t>Turquía</t>
  </si>
  <si>
    <t>*ACTIVIDADES: Trading, Exporting, combining, aggregating, culling, conditioning, treating, packing, containerizing, repackaging, labeling, storing, receiving, or loading, Cooking, baking, curing, heating, drying, mixing, grinding, churning, separating, extracting, slaughtering, cutting, fermenting, distilling, Eviscerating, Preserving, Dehydrating, Freezing, Chilling,  Packaging,</t>
  </si>
  <si>
    <t>Comercializar / Trading</t>
  </si>
  <si>
    <t>Exportar / Exporting</t>
  </si>
  <si>
    <t>Combinar / Combining</t>
  </si>
  <si>
    <t>Agregar / Aggregating</t>
  </si>
  <si>
    <t>Seleccionar / Culling</t>
  </si>
  <si>
    <t>Acondicionar / Conditioning</t>
  </si>
  <si>
    <t>Tratar / Treating</t>
  </si>
  <si>
    <t>Empacar / Packing</t>
  </si>
  <si>
    <t>Contenerizar / Containerizing</t>
  </si>
  <si>
    <t>Etiquetar / Labeling</t>
  </si>
  <si>
    <t>Repackaging / Repackaging</t>
  </si>
  <si>
    <t>Almacenar / Storing</t>
  </si>
  <si>
    <t>Recibir o Cargar / Receiving or loading</t>
  </si>
  <si>
    <t>Cocinar / Cooking</t>
  </si>
  <si>
    <t>Hornear / Baking</t>
  </si>
  <si>
    <t>Curar / Curing</t>
  </si>
  <si>
    <t>Calefacción / Heating</t>
  </si>
  <si>
    <t>Secar / Drying</t>
  </si>
  <si>
    <t>Mezclar / Mixing</t>
  </si>
  <si>
    <t>Moler / Grinding</t>
  </si>
  <si>
    <t>Batir / Churning</t>
  </si>
  <si>
    <t>Separar / Separating</t>
  </si>
  <si>
    <t>Extraer / Extracting</t>
  </si>
  <si>
    <t>Sacrificar / Slaughtering</t>
  </si>
  <si>
    <t>Cortar / Cutting</t>
  </si>
  <si>
    <t>Fermentar / Fermenting</t>
  </si>
  <si>
    <t>Destilar / Distilling</t>
  </si>
  <si>
    <t>Eviscerar / Eviscerating</t>
  </si>
  <si>
    <t>Concervar / Preserving</t>
  </si>
  <si>
    <t>Deshidratar / Dehydrating</t>
  </si>
  <si>
    <t>Congelar / Freezing</t>
  </si>
  <si>
    <t>Enfriar / Chilling</t>
  </si>
  <si>
    <t>Empacar / Packaging</t>
  </si>
  <si>
    <t>Iran</t>
  </si>
  <si>
    <t>Korea</t>
  </si>
  <si>
    <t>Product to be certified</t>
  </si>
  <si>
    <t>Scientific name of the species</t>
  </si>
  <si>
    <t>No. Plots/Units</t>
  </si>
  <si>
    <t>Area (Ha.)</t>
  </si>
  <si>
    <t>Harvest Estimation Procedure</t>
  </si>
  <si>
    <t>Grain counting per bunch, planting density.</t>
  </si>
  <si>
    <t>0.05% of the weight of parchment coffee produced.</t>
  </si>
  <si>
    <t>1,000kg / Ha,  planting density, technical data for the Pink Piña variety.</t>
  </si>
  <si>
    <t>Pineapple</t>
  </si>
  <si>
    <t>Coffee husk</t>
  </si>
  <si>
    <t>Parchment coffee</t>
  </si>
  <si>
    <t>Organic Production</t>
  </si>
  <si>
    <t>Parallel Production</t>
  </si>
  <si>
    <t>Mixed Production</t>
  </si>
  <si>
    <t>Parallel &amp; Mixed Production</t>
  </si>
  <si>
    <t>Soil analysis</t>
  </si>
  <si>
    <t>Foliar analysis</t>
  </si>
  <si>
    <t>In-situ Rapid Tests</t>
  </si>
  <si>
    <t>Historical monitoring of crop conditions</t>
  </si>
  <si>
    <t>Other(s)</t>
  </si>
  <si>
    <t>Scientific name</t>
  </si>
  <si>
    <t>Common name</t>
  </si>
  <si>
    <t>Is it considered for certification?
(yes/no)</t>
  </si>
  <si>
    <t>Planting season
(month(s))</t>
  </si>
  <si>
    <t>Harvest date
(month(s))</t>
  </si>
  <si>
    <t>Crop duration
(# days)</t>
  </si>
  <si>
    <t>Propagation material
(seed, seedling)</t>
  </si>
  <si>
    <t>Origin of propagation material
(own/purchased)</t>
  </si>
  <si>
    <t>Status of propagation material
(org/Trans)</t>
  </si>
  <si>
    <t>Destination of the harvest
(Export, local sale, own consumption)</t>
  </si>
  <si>
    <t>Please specify the practices implemented to reduce soil erosion and compaction:</t>
  </si>
  <si>
    <t>Cattle</t>
  </si>
  <si>
    <t>Domestic birds</t>
  </si>
  <si>
    <t>Sheep Cattle</t>
  </si>
  <si>
    <t>Equines</t>
  </si>
  <si>
    <t>Domestic rodents</t>
  </si>
  <si>
    <t>Others</t>
  </si>
  <si>
    <t>Free Grazing*</t>
  </si>
  <si>
    <t>Extensive management**</t>
  </si>
  <si>
    <t>Intensive Management ***</t>
  </si>
  <si>
    <t>Windrows, compost piles</t>
  </si>
  <si>
    <t>Systems in aerated packaging</t>
  </si>
  <si>
    <t>INGREDIENT</t>
  </si>
  <si>
    <t>Origin</t>
  </si>
  <si>
    <t>Certified Organic?</t>
  </si>
  <si>
    <t>AEROBIC FERMENTATION</t>
  </si>
  <si>
    <t>ANAROBIC FERMENTATION</t>
  </si>
  <si>
    <t>Describe the other practices you perform 
(add details that you would like to know as instruction)</t>
  </si>
  <si>
    <t>Type of material</t>
  </si>
  <si>
    <t>Is it used?</t>
  </si>
  <si>
    <t xml:space="preserve">Material Status </t>
  </si>
  <si>
    <t>Treatment 
(I.A)</t>
  </si>
  <si>
    <t>Annual / Perennial</t>
  </si>
  <si>
    <t>GMO Test***</t>
  </si>
  <si>
    <t>Name of the pest, disease or weed</t>
  </si>
  <si>
    <t>Type</t>
  </si>
  <si>
    <t>Control Methods Implemented</t>
  </si>
  <si>
    <t xml:space="preserve">Conventional Crops </t>
  </si>
  <si>
    <t>Traditional crops with low use of agrochemicals</t>
  </si>
  <si>
    <t>Pastures and/or grazing areas</t>
  </si>
  <si>
    <t>Natural Areas/ Forests</t>
  </si>
  <si>
    <t>Organic Crops 
(certificate)</t>
  </si>
  <si>
    <t>Live Barriers</t>
  </si>
  <si>
    <t>Dead barriers
(plastics...)</t>
  </si>
  <si>
    <t>Ditches</t>
  </si>
  <si>
    <t>Areas free of crops
(alleys, etc)</t>
  </si>
  <si>
    <t>None</t>
  </si>
  <si>
    <t>Pesticide drift by aerial spraying</t>
  </si>
  <si>
    <t>Pesticide drift from spraying (knapsack pumps, fogging pumps, etc.) 
(knapsack pumps, fogging pumps)</t>
  </si>
  <si>
    <t>Pesticide drift due to government or local entity campaigns</t>
  </si>
  <si>
    <t xml:space="preserve">Pesticide drift by runoff from conventional units against slopes
</t>
  </si>
  <si>
    <t>Activity</t>
  </si>
  <si>
    <t>Is it done?</t>
  </si>
  <si>
    <t>Equipment employed</t>
  </si>
  <si>
    <t>Segregation system</t>
  </si>
  <si>
    <t>Documentation</t>
  </si>
  <si>
    <t>Harvest</t>
  </si>
  <si>
    <t xml:space="preserve">The apples are harvested with knives, these are selected by the cutters and placed in plastic boxes, for subsequent transport with tractors to the sorting area. </t>
  </si>
  <si>
    <t>Knives, plastic boxes</t>
  </si>
  <si>
    <t xml:space="preserve">Organic apples are harvested in green boxes labeled "ORG", transition and conventional apples are harvested in orange boxes. </t>
  </si>
  <si>
    <t>Harvest record (RP-01), Cutter's form (PC-001)</t>
  </si>
  <si>
    <t>Washing/Cleaning/Sorting</t>
  </si>
  <si>
    <t xml:space="preserve">Storage </t>
  </si>
  <si>
    <t>Post-harvest packaging</t>
  </si>
  <si>
    <t>Post-harvest storage</t>
  </si>
  <si>
    <t>Post-harvest transportation</t>
  </si>
  <si>
    <t>Local retail sales</t>
  </si>
  <si>
    <t>Local sales to wholesalers</t>
  </si>
  <si>
    <t>Sales to Intermediaries</t>
  </si>
  <si>
    <t xml:space="preserve">Sales to exporters
</t>
  </si>
  <si>
    <t>Documents</t>
  </si>
  <si>
    <t>Name of document</t>
  </si>
  <si>
    <t xml:space="preserve">PLACE AND DATE: </t>
  </si>
  <si>
    <t>NAME OF THE CONTRACTOR:</t>
  </si>
  <si>
    <t>I understand and agree that the information provided above will be handled by MAYACERT in a confidential manner. The data will only be sent to a third party, if I give a written authorization or agreement. 
I declare, that all of the above accurately represents my operation.</t>
  </si>
  <si>
    <t>Otra / Other</t>
  </si>
  <si>
    <t>Soil protection mulch removal</t>
  </si>
  <si>
    <t>No more elimination</t>
  </si>
  <si>
    <t>Segregación por Tiempo / Segregation by time</t>
  </si>
  <si>
    <t>Segregación Fisica / Physical segregation</t>
  </si>
  <si>
    <t>Segregación fisica y temporal / Physical and temporal segregation</t>
  </si>
  <si>
    <t>Rotulación de áreas / Area labeling</t>
  </si>
  <si>
    <t>Segregación fisica, temporal y rotulación / Physical and temporary segregation and labeling</t>
  </si>
  <si>
    <t>Sin segregación / No segregation</t>
  </si>
  <si>
    <t>Análisis de Suelo / Soil Analysis</t>
  </si>
  <si>
    <t>Análisis foliares / Foliar analysis</t>
  </si>
  <si>
    <t>Análisis de suelo &amp; foliares / Soil &amp; foliar analysis</t>
  </si>
  <si>
    <t>Diario / Diary</t>
  </si>
  <si>
    <t>Semanal / Weekly</t>
  </si>
  <si>
    <t>Mensual / Monthly</t>
  </si>
  <si>
    <t>Bimensual / Bimonthly</t>
  </si>
  <si>
    <t>Trimestral / Quarterly</t>
  </si>
  <si>
    <t>Anual / Annual</t>
  </si>
  <si>
    <t>Bianual / Biannual</t>
  </si>
  <si>
    <t>trianual / tri-annual</t>
  </si>
  <si>
    <t>Semestral / Semiannual</t>
  </si>
  <si>
    <t xml:space="preserve">Cuota anual por servicios de Certificacion / Annual Certification Services Fee </t>
  </si>
  <si>
    <t>Días de inspeccion in situ / In situ inspection days</t>
  </si>
  <si>
    <t>Días de Informe de auditoría / Audit Report Days</t>
  </si>
  <si>
    <t>Costo de Certificado NOP USDA / USDA NOP Certificate Cost</t>
  </si>
  <si>
    <t>Costo de Certificado Unión Europea / Cost of European Union Certificate</t>
  </si>
  <si>
    <t>Costo de Certificado JAS / Cost of JAS Certificate</t>
  </si>
  <si>
    <t>Costo de Licencia Rainforest Alliance / Rainforest Alliance License Fee</t>
  </si>
  <si>
    <t>Costo de Certificado / Certificate Fee</t>
  </si>
  <si>
    <t>Costo de Certificado Con Manos de Mujer / Cost of Con Manos de Mujer Certificate</t>
  </si>
  <si>
    <t>Costo de Certificado Simbolo de Pequeños Productores / Cost of Small Producers' Symbol Certificate</t>
  </si>
  <si>
    <t>Gastos Administrativos por envío de certificado / Administrative expenses for certificate mailing</t>
  </si>
  <si>
    <t>Combustible y otros gastos / Fuel and other expenses</t>
  </si>
  <si>
    <t>Muestras de laboratorio / Laboratory samples</t>
  </si>
  <si>
    <t>Aplicación durante la preparación del suelo / Application during soil preparation</t>
  </si>
  <si>
    <t xml:space="preserve">Aplicación al suelo / Soil application </t>
  </si>
  <si>
    <t>Aplicación aspersada / Spray application</t>
  </si>
  <si>
    <t>Actividades de Post Cosecha / Post Harvest Activities</t>
  </si>
  <si>
    <t>Procesamiento / Processing</t>
  </si>
  <si>
    <t>Unidad de Empaque / Packing Unit</t>
  </si>
  <si>
    <t>Almacenamiento/Distribución / Warehousing/Distribution</t>
  </si>
  <si>
    <t>Comercialización doméstica / Domestic commercialization</t>
  </si>
  <si>
    <t>Exportación o Importación / Export or Import</t>
  </si>
  <si>
    <t>Logística / Logistics</t>
  </si>
  <si>
    <t>Propio / Own</t>
  </si>
  <si>
    <t>Externo / External</t>
  </si>
  <si>
    <t>semilla / seed</t>
  </si>
  <si>
    <t>esqueje / cutting</t>
  </si>
  <si>
    <t>otro / other</t>
  </si>
  <si>
    <t>Exportación / Export</t>
  </si>
  <si>
    <t>Venta Local / Local Sale</t>
  </si>
  <si>
    <t>Consumo Propio / Self-consumption</t>
  </si>
  <si>
    <t>Orgánico / Organic</t>
  </si>
  <si>
    <t>Convencional con tratamiento / Conventional with treatment</t>
  </si>
  <si>
    <t>Convencional sin tratamiento / Conventional without treatment</t>
  </si>
  <si>
    <t>Perenne / Perennial</t>
  </si>
  <si>
    <t>Semi-perenne / Semi-perennial</t>
  </si>
  <si>
    <t>Insecto / Insect</t>
  </si>
  <si>
    <t>Áfidos o Pulgones / Aphids</t>
  </si>
  <si>
    <t>Roedores / Rodents</t>
  </si>
  <si>
    <t>Caracoles y Babosas / Snails and Slugs</t>
  </si>
  <si>
    <t>Hongos / Mushrooms</t>
  </si>
  <si>
    <t>Hierbas Anuales / Annual Herbs</t>
  </si>
  <si>
    <t>Hierbas Perennes / Perennial Herbs</t>
  </si>
  <si>
    <t>Arbustos no Deseados / Unwanted Shrubs</t>
  </si>
  <si>
    <t>Malezas Invasiva / Invasive Weeds</t>
  </si>
  <si>
    <t xml:space="preserve">Siembra de variedades adaptadas o de resistencia / Planting of adapted or resistance varieties </t>
  </si>
  <si>
    <t>Conservación de enemigos naturales de las plagas / Conservation of natural enemies of pests</t>
  </si>
  <si>
    <t>Eliminación del hábitat de las plagas / Elimination of pest habitat</t>
  </si>
  <si>
    <t>Eliminación mecanica de malezas / Mechanical weed removal</t>
  </si>
  <si>
    <t>Uso de acolchados o cubiertas / Use of padding or covers</t>
  </si>
  <si>
    <t>Control térmico (fuego) mediante flamas, lanzallamas y sopletes, tales como en bordes y guardarrayas. / Thermal control (fire) by means of flames, flamethrowers and blowtorches, such as on edges and guardrails.</t>
  </si>
  <si>
    <t>Trampas atrayentes / Lure traps</t>
  </si>
  <si>
    <t>Eliminación de residuos del cultivo / Crop residue removal</t>
  </si>
  <si>
    <t>Eliminacion de individuos infestados / Elimination of infested individuals</t>
  </si>
  <si>
    <t>Podas sanitarias / Sanitary pruning</t>
  </si>
  <si>
    <t>Aplicación de insumos externos / Application of external inputs</t>
  </si>
  <si>
    <t>Aplicación de insumos propios / Application of own inputs</t>
  </si>
  <si>
    <t>Otras Prácticas / Other Practices</t>
  </si>
  <si>
    <t>Paralela / Parallel</t>
  </si>
  <si>
    <t>Mixta / Mixed</t>
  </si>
  <si>
    <t>Paralela &amp; Mixta / Parallel &amp; Mixed</t>
  </si>
  <si>
    <t>Venta local / Local sale</t>
  </si>
  <si>
    <t>Venta a minoristas / Retail sales</t>
  </si>
  <si>
    <t>Venta a mayoristas / Wholesale</t>
  </si>
  <si>
    <t>Bioferment</t>
  </si>
  <si>
    <t>Salt</t>
  </si>
  <si>
    <t>Horse manure</t>
  </si>
  <si>
    <t>Goat urine</t>
  </si>
  <si>
    <t>white quartz</t>
  </si>
  <si>
    <t>Copper sulfate</t>
  </si>
  <si>
    <t>Zinc sulfate</t>
  </si>
  <si>
    <t xml:space="preserve"> </t>
  </si>
  <si>
    <t>Resultados de auditoria interna</t>
  </si>
  <si>
    <t>Sin Hallazgos / No Findings</t>
  </si>
  <si>
    <t>Hallazgos menores  / Findings minors</t>
  </si>
  <si>
    <t>Hallazgos Mayores / Major Findings</t>
  </si>
  <si>
    <t>Tipos de produccion</t>
  </si>
  <si>
    <t>Organico / Organic</t>
  </si>
  <si>
    <t>DPL</t>
  </si>
  <si>
    <t xml:space="preserve">Tipo de unidad: </t>
  </si>
  <si>
    <t>Producción Agrícola/ Recolección Silvestres</t>
  </si>
  <si>
    <t>Almacenamiento / Storage</t>
  </si>
  <si>
    <t>Tipos de frases de UE</t>
  </si>
  <si>
    <t xml:space="preserve">Certificados estandars </t>
  </si>
  <si>
    <t>NOP/UE</t>
  </si>
  <si>
    <t>NOP/JAS</t>
  </si>
  <si>
    <t>NOP/UE/JAS</t>
  </si>
  <si>
    <t>UE/JAS</t>
  </si>
  <si>
    <t>Minoristas/ Retailers</t>
  </si>
  <si>
    <t>A Granel/ Bulk</t>
  </si>
  <si>
    <t>Ingrediente Orgánico / Organic Ingredient</t>
  </si>
  <si>
    <t>Allowed</t>
  </si>
  <si>
    <t>Comprado / Purchased</t>
  </si>
  <si>
    <t>Proposito / Purpose</t>
  </si>
  <si>
    <t>Not Allowed</t>
  </si>
  <si>
    <t>Ingrediente Agrícola No Orgánico / Non Organic Agricultural Ingredient</t>
  </si>
  <si>
    <t xml:space="preserve">Ingrediente No Agrícola / Non-Agricultural Ingredient </t>
  </si>
  <si>
    <t>Ayuda de Proceso/ Process aid</t>
  </si>
  <si>
    <t>Maquina / Machine</t>
  </si>
  <si>
    <t>Company name</t>
  </si>
  <si>
    <t>Tipo de equipo</t>
  </si>
  <si>
    <t>Equipo / Equipment</t>
  </si>
  <si>
    <t>Herramienta / Tool</t>
  </si>
  <si>
    <t>Administrador/Responsable del ICS / ICS Administrator/Clerk</t>
  </si>
  <si>
    <t>Miembro del comité de aprobación / Member of approval committee</t>
  </si>
  <si>
    <t>Inspector interno / Internal inspector</t>
  </si>
  <si>
    <t>Funciones en ICS</t>
  </si>
  <si>
    <t>Agricultura No UE / Non-EU Agriculture</t>
  </si>
  <si>
    <t>Agricultura de XXXX / XXXX Agriculture</t>
  </si>
  <si>
    <t>A name of supplier</t>
  </si>
  <si>
    <t>Please list the crops used in the crop rotation, including the planting date, harvest date, and specify the origin of the propagation material. Additionally, provide details on whether these crops are covered by certification and their intended use. (Applicable to annual crops)</t>
  </si>
  <si>
    <t>Reps 3</t>
  </si>
  <si>
    <t xml:space="preserve">No </t>
  </si>
  <si>
    <t xml:space="preserve">NR primera inspección / NR first inspection </t>
  </si>
  <si>
    <t>Reps 4</t>
  </si>
  <si>
    <t>En parte / In part</t>
  </si>
  <si>
    <t>NR</t>
  </si>
  <si>
    <t>Proceso de agua</t>
  </si>
  <si>
    <t xml:space="preserve">Municipal / Municipality </t>
  </si>
  <si>
    <t>Planta propia / Own plant</t>
  </si>
  <si>
    <t>NO hay tratamiento / NO treatment</t>
  </si>
  <si>
    <t>No relevante / Not relevant</t>
  </si>
  <si>
    <t>Ingrediente Unico / Single Ingredient</t>
  </si>
  <si>
    <t>Multi ingrediente / Multi ingredient /</t>
  </si>
  <si>
    <t>Elaborado con organico / Made with organic</t>
  </si>
  <si>
    <t>Tipo de unidad</t>
  </si>
  <si>
    <t>Comercialización/ Commerce</t>
  </si>
  <si>
    <t>Exportador/Exporter</t>
  </si>
  <si>
    <t>Importador/ Importer</t>
  </si>
  <si>
    <t>Manipulación/ Handling</t>
  </si>
  <si>
    <t>PRODUCCIÓN/
Production</t>
  </si>
  <si>
    <t>COMERCIALIZACIÓN/
Commercialization</t>
  </si>
  <si>
    <t xml:space="preserve">Procesamiento/Manipulación / 
Processing/ Handling  </t>
  </si>
  <si>
    <t>Qa. Employed (kg.)</t>
  </si>
  <si>
    <t>Certified org?</t>
  </si>
  <si>
    <t>1. Company Information</t>
  </si>
  <si>
    <t>Information of the Person in Charge of Certification</t>
  </si>
  <si>
    <t>Address</t>
  </si>
  <si>
    <t>City</t>
  </si>
  <si>
    <t>Name of the person responsible for certification</t>
  </si>
  <si>
    <t>Country</t>
  </si>
  <si>
    <t>Owner of the company</t>
  </si>
  <si>
    <t>Role in the operation</t>
  </si>
  <si>
    <t>Legal Representative</t>
  </si>
  <si>
    <t>Contact phone number</t>
  </si>
  <si>
    <t>Contact Email</t>
  </si>
  <si>
    <t>2.1 History of previous certifications.</t>
  </si>
  <si>
    <t>2.1.1 The operation has been certified previously as organic for the scope of CROPS?</t>
  </si>
  <si>
    <t>2.1.2 Name of the previous certification body</t>
  </si>
  <si>
    <t>2.1.5 Scope of the Previous Certificate</t>
  </si>
  <si>
    <t>2.1.6 Date of Issuance of the Last Certificate</t>
  </si>
  <si>
    <t>2.1.7 Expiration Date of the Last Certificate</t>
  </si>
  <si>
    <t>2.1.8 Were non-conformities identified in your last certification decision?</t>
  </si>
  <si>
    <t>Detail of the Non Compliance</t>
  </si>
  <si>
    <t>Corrective action taken</t>
  </si>
  <si>
    <t>Regulation or standard</t>
  </si>
  <si>
    <t>Has the non-conformity been closed?</t>
  </si>
  <si>
    <t>2.1.10 Has your certification been interrupted, suspended, or revoked at any time?</t>
  </si>
  <si>
    <t>2.1.11 If your previous answer was YES, please specify the type of interruption it had.</t>
  </si>
  <si>
    <t>2.1.13 What was the certifying agency that interrupted your organic certificate?</t>
  </si>
  <si>
    <r>
      <t>2.1.14 What was the reason for the interruption, suspension, or revocation? Please provide details</t>
    </r>
    <r>
      <rPr>
        <i/>
        <sz val="12"/>
        <color theme="0"/>
        <rFont val="Maitree"/>
      </rPr>
      <t>.</t>
    </r>
  </si>
  <si>
    <t>2.1.15 What actions were taken in response to the interruption or decisions of suspension and revocation? Please provide details.</t>
  </si>
  <si>
    <t>2.1.16 What was the response and the outcomes of the previous certifying body to the actions taken in response to the interruption, suspension, or revocation? Please provide details.</t>
  </si>
  <si>
    <r>
      <rPr>
        <b/>
        <sz val="14"/>
        <color theme="0"/>
        <rFont val="Maitree"/>
      </rPr>
      <t>3. Crops and quantities to certify for the current cycle</t>
    </r>
    <r>
      <rPr>
        <i/>
        <sz val="14"/>
        <color theme="0"/>
        <rFont val="Maitree"/>
      </rPr>
      <t>.</t>
    </r>
  </si>
  <si>
    <t>3.1 Details of agricultural production.</t>
  </si>
  <si>
    <t>3.1.1 What type of production does the operation have?</t>
  </si>
  <si>
    <t>In case of parallel and/or mixed production, is it carried out in the same geographical region or in the same production units to be certified?</t>
  </si>
  <si>
    <t>4.1.1 Are there practices in place for monitoring soil and/or crop health?</t>
  </si>
  <si>
    <r>
      <t xml:space="preserve">How is soil and/or crop health and fertility monitored?
</t>
    </r>
    <r>
      <rPr>
        <i/>
        <sz val="12"/>
        <color theme="0"/>
        <rFont val="Maitree"/>
      </rPr>
      <t>(Select the section and fill in only the section of the section I checked)</t>
    </r>
  </si>
  <si>
    <t>4.1.1.1 Are on-site tests conducted to assess soil and/or crop health?</t>
  </si>
  <si>
    <t>4.1.2.1 Is crop condition monitoring conducted annually?</t>
  </si>
  <si>
    <t xml:space="preserve">4.1.3.1 Are soil and/or foliar sampling and analysis performed? </t>
  </si>
  <si>
    <t>4.1.3.2 What type of laboratory analyses have been conducted to monitor soil and/or crop health?</t>
  </si>
  <si>
    <t>4.1.3.8 Have improvement actions been taken based on the results of soil and/or foliar analyses?</t>
  </si>
  <si>
    <t>4.1.3.9 What are the specific actions that have been taken? Please provide details.</t>
  </si>
  <si>
    <t xml:space="preserve">4.1.4.1 Are other soil and/or crop health monitoring practices performed? </t>
  </si>
  <si>
    <t>4.2.1 Is the practice of crop rotation implemented?
(Applies to annual crops)</t>
  </si>
  <si>
    <t>4.2.2 Do you have a standardized plan for crop rotation?</t>
  </si>
  <si>
    <t>4.3.1 Do you practice inter-cropping?
(Applies to perennial crops)</t>
  </si>
  <si>
    <t>4.4.1 What is the average slope percentage of the production areas?</t>
  </si>
  <si>
    <t>4.4.2 Minimum tillage</t>
  </si>
  <si>
    <t>4.4.4 Terraces</t>
  </si>
  <si>
    <t>4.4.5 Dead Barriers</t>
  </si>
  <si>
    <t>4.4.6 Live Barriers</t>
  </si>
  <si>
    <t>4.4.7 Protective mulch</t>
  </si>
  <si>
    <t>4.4.8 Windbreaker curtains</t>
  </si>
  <si>
    <t>4.4.10 Mulch 
(Vegetative and/or artificial cover)</t>
  </si>
  <si>
    <t>4.4.11 Crop residue management</t>
  </si>
  <si>
    <t>4.4.12 Use of green manure</t>
  </si>
  <si>
    <t>4.4.13 Other(s)</t>
  </si>
  <si>
    <r>
      <t xml:space="preserve">4.5 Origin, Management, and Application of Manure and Composts:
</t>
    </r>
    <r>
      <rPr>
        <i/>
        <sz val="12"/>
        <color theme="0"/>
        <rFont val="Maitree"/>
      </rPr>
      <t>(Includes both solid and liquid excrement, "urine." Excrement that has NOT undergone a strict and controlled "Composting" process.)</t>
    </r>
  </si>
  <si>
    <t>4.6.4 Has a record of the origin of the materials used for the Bioferments.</t>
  </si>
  <si>
    <t xml:space="preserve">4.7.3 Copies of the labels, technical data sheets and safety data sheets of the inputs are available. </t>
  </si>
  <si>
    <t xml:space="preserve">5. Propagation Material </t>
  </si>
  <si>
    <t>6.1 Main pests, diseases and weeds in the crop</t>
  </si>
  <si>
    <t>6.2.11 Other Practices</t>
  </si>
  <si>
    <t>7.1.2 What percentage of the crop area is irrigated?</t>
  </si>
  <si>
    <t>7.2 What is the origin of the irrigation water?</t>
  </si>
  <si>
    <t>7.2.1 Mechanical well</t>
  </si>
  <si>
    <t>7.2.2 River and/or irrigation canal</t>
  </si>
  <si>
    <t xml:space="preserve">7.2.3 Spring or source </t>
  </si>
  <si>
    <t>7.2.4 Rain, water reservoir</t>
  </si>
  <si>
    <t>7.2.5 Other</t>
  </si>
  <si>
    <t>7.2.6 Is there any legislation in the country on water resources that regulates their use for irrigation?</t>
  </si>
  <si>
    <t>7.2.7 Do you have technical information on the materials used for irrigation water conduction?</t>
  </si>
  <si>
    <t>7.2.9 If you use surface water, have you performed a microbiological and/or pesticide residue analysis of the irrigation water?</t>
  </si>
  <si>
    <t>7.2.11 Are there practices for the treatment of water used for irrigation?</t>
  </si>
  <si>
    <t>9.1.1 Are harvesting and post-harvesting utensils and equipment clean and free of contaminants?</t>
  </si>
  <si>
    <t>9.1.2 At all times, the harvested product is prevented from coming into direct contact with the soil or surfaces that could contaminate the product both chemically and biologically?</t>
  </si>
  <si>
    <t>9.1.3 For the cleaning and sanitization of harvesting tools, transport, post-harvest equipment and cleaning of work areas, are there cleaning practices in place?</t>
  </si>
  <si>
    <t>10.1 How will the harvested organic products be marketed?</t>
  </si>
  <si>
    <t>11. Documents to be attached to this plan</t>
  </si>
  <si>
    <r>
      <rPr>
        <b/>
        <sz val="13"/>
        <color theme="1"/>
        <rFont val="Maitree"/>
      </rPr>
      <t xml:space="preserve">Instructions: </t>
    </r>
    <r>
      <rPr>
        <sz val="13"/>
        <color theme="1"/>
        <rFont val="Maitree"/>
      </rPr>
      <t>Complete all information requested in the Blank fields. Be sure to provide accurate and complete information in each field. Once you have completed all required fields, thoroughly review the OSP to ensure there are no errors or missing information. The OSP must be signed and stamped by the company's certification manager. Make sure the signature is clear and legible. Send the duly signed and stamped OSP, together with all requested ANNEXES, to the MAYACERT office manager. A MAYACERT Auditor will be assigned to review the Management Plan; the auditor may request additional information, amendments or additional documentation that is necessary to complete the approval of the OSP. Keep a copy of your approved OSP and any related documentation for your records and future reference.</t>
    </r>
  </si>
  <si>
    <t xml:space="preserve">Status: 
ORG: Organic
Conv: Conventional
T1-T3: In Conversion. </t>
  </si>
  <si>
    <t xml:space="preserve">*Parallel Production: same crop, same botanical species; produced under different status. 
**Mixed Production: different crops, different botanical species; produced under different status. </t>
  </si>
  <si>
    <t>*Soil-bound crop: The crop has direct contact with the living soil and uses the soil as its main source of nutrients.</t>
  </si>
  <si>
    <t>4.1.1.4 What actions have you taken based on the results of the in situ test?</t>
  </si>
  <si>
    <t>4.1.2.4 What actions have you taken based on the results of the in situ tests?</t>
  </si>
  <si>
    <t>4.1.4.2 What other monitoring practices do you implement for soil and crop health?</t>
  </si>
  <si>
    <t>4.3 Inter-cropping practices:</t>
  </si>
  <si>
    <t>4.5.2.1 What is the origin of the manure?
(Detailed origin: Pigs, horses, cows, poultry)</t>
  </si>
  <si>
    <t>4.5.2.5 Are the animals managed under a free grazing system, an extensive system or an intensive system?</t>
  </si>
  <si>
    <t>4.5.2.6 Is there any practice prior to manure application?</t>
  </si>
  <si>
    <t>4.5.3.1 What is the composting methodology?</t>
  </si>
  <si>
    <t xml:space="preserve">4.5.3.2  Do you have records detailing the origin of the compost materials and their application on crops?  </t>
  </si>
  <si>
    <t xml:space="preserve">4.5.3.3 Do you have records of compost pile temperatures and turnings? </t>
  </si>
  <si>
    <t>4.5.3.4 Do you have C/N ratio records?</t>
  </si>
  <si>
    <r>
      <t xml:space="preserve">4.5.3.5 How long is the composting period? </t>
    </r>
    <r>
      <rPr>
        <i/>
        <sz val="12"/>
        <color theme="0"/>
        <rFont val="Maitree"/>
      </rPr>
      <t xml:space="preserve">
(Detail average processing time)</t>
    </r>
  </si>
  <si>
    <r>
      <t xml:space="preserve">Instructions: </t>
    </r>
    <r>
      <rPr>
        <sz val="14"/>
        <rFont val="Maitree"/>
      </rPr>
      <t xml:space="preserve">COMPLETE THE FOLLOWING TABLE with the materials used for Bioferments, detailing their quantities, the origins of the materials, the elaboration process, etc. You can insert rows if necessary. </t>
    </r>
  </si>
  <si>
    <t xml:space="preserve">4.6.2 What is the methodology for the elaboration of the bioverment? </t>
  </si>
  <si>
    <t xml:space="preserve">4.6.5 Do the bioferment records allow to determine the processing time? </t>
  </si>
  <si>
    <t xml:space="preserve">4.6.6 Do you have records of application of the bioferments? </t>
  </si>
  <si>
    <t>4.8.1 Do you carry out other practices for soil and/or crop fertility management?</t>
  </si>
  <si>
    <r>
      <rPr>
        <b/>
        <sz val="14"/>
        <color theme="1"/>
        <rFont val="Maitree"/>
      </rPr>
      <t xml:space="preserve">Instructions: </t>
    </r>
    <r>
      <rPr>
        <sz val="14"/>
        <color theme="1"/>
        <rFont val="Maitree"/>
      </rPr>
      <t xml:space="preserve">Please complete the following table with information on the propagation materials you have used and/or will use for your crops. </t>
    </r>
  </si>
  <si>
    <t>5.1 Has seeding or reseeding been done in the last 3 years?</t>
  </si>
  <si>
    <t xml:space="preserve">5.2 What type(s) of propagation material is/are used? </t>
  </si>
  <si>
    <t xml:space="preserve">*Ecological heterogeneous material: heterogeneous propagation material is that which shows genetic or morphological variability and is used to reproduce plants in various agricultural contexts. 
** Semi-perennial: plants that are not completely perennial, i.e., they do not live indefinitely, but neither do they complete their life cycle in a single year, as is the case with annual plants.
*** GMO test: evidence that the propagation materials used do not come from genetic modification practices. </t>
  </si>
  <si>
    <r>
      <rPr>
        <b/>
        <sz val="12"/>
        <rFont val="Maitree"/>
      </rPr>
      <t>Instructions:</t>
    </r>
    <r>
      <rPr>
        <sz val="12"/>
        <rFont val="Maitree"/>
      </rPr>
      <t xml:space="preserve"> please indicate the types of production surrounding the production units.</t>
    </r>
  </si>
  <si>
    <t>8.3 What do you consider to be the main risk of contamination by adjacent systems?</t>
  </si>
  <si>
    <r>
      <rPr>
        <b/>
        <sz val="12"/>
        <rFont val="Maitree"/>
      </rPr>
      <t>Instructions:</t>
    </r>
    <r>
      <rPr>
        <sz val="12"/>
        <rFont val="Maitree"/>
      </rPr>
      <t xml:space="preserve"> Please complete the following table with the harvest activities and post-harvest practices performed for the crops. </t>
    </r>
  </si>
  <si>
    <r>
      <rPr>
        <b/>
        <sz val="12"/>
        <rFont val="Maitree"/>
      </rPr>
      <t>Instructions:</t>
    </r>
    <r>
      <rPr>
        <sz val="12"/>
        <rFont val="Maitree"/>
      </rPr>
      <t xml:space="preserve"> Please complete the following section with information about your marketing process for harvested products. </t>
    </r>
  </si>
  <si>
    <r>
      <rPr>
        <b/>
        <sz val="12"/>
        <rFont val="Maitree"/>
      </rPr>
      <t>Instructions:</t>
    </r>
    <r>
      <rPr>
        <sz val="12"/>
        <rFont val="Maitree"/>
      </rPr>
      <t xml:space="preserve"> To support the information presented in the organic system plan you may attach supporting documents. If you attach a document to this plan please detail it in the following table. Under Document identify which document it is and brief content, in the "Document Name" section please identify the name of the file you are attaching. </t>
    </r>
  </si>
  <si>
    <t xml:space="preserve">Compliant </t>
  </si>
  <si>
    <t>Non-compliant</t>
  </si>
  <si>
    <t>Does not apply</t>
  </si>
  <si>
    <t>Additional information required</t>
  </si>
  <si>
    <t>Comments or observations</t>
  </si>
  <si>
    <r>
      <t xml:space="preserve">Name of document: </t>
    </r>
    <r>
      <rPr>
        <sz val="12"/>
        <color theme="1"/>
        <rFont val="Maitree"/>
      </rPr>
      <t>Agricultural Organic System Plan</t>
    </r>
  </si>
  <si>
    <r>
      <rPr>
        <b/>
        <sz val="12"/>
        <color theme="1"/>
        <rFont val="Maitree"/>
      </rPr>
      <t xml:space="preserve">Code: </t>
    </r>
    <r>
      <rPr>
        <sz val="12"/>
        <color theme="1"/>
        <rFont val="Maitree"/>
      </rPr>
      <t>OSP-AGR</t>
    </r>
  </si>
  <si>
    <r>
      <rPr>
        <b/>
        <sz val="12"/>
        <color theme="1"/>
        <rFont val="Maitree"/>
      </rPr>
      <t>Version:</t>
    </r>
    <r>
      <rPr>
        <sz val="12"/>
        <color theme="1"/>
        <rFont val="Maitree"/>
      </rPr>
      <t xml:space="preserve"> 11</t>
    </r>
  </si>
  <si>
    <t>SECTION'S COMPLIANCE EVALUATION
FOR THE EXCLUSIVE USE OF MAYACERT'S INSPECTOR</t>
  </si>
  <si>
    <t>Compliant</t>
  </si>
  <si>
    <t>NOTE: If you have more elements, please include them in the additional sheet attached called "AD" in this document, in the part corresponding to this question.</t>
  </si>
  <si>
    <r>
      <t>Instructions:</t>
    </r>
    <r>
      <rPr>
        <sz val="14"/>
        <color theme="1"/>
        <rFont val="Maitree"/>
      </rPr>
      <t xml:space="preserve"> Identify the paragraph in which you wish to complete information; if necessary, add rows to include ALL the corresponding information.</t>
    </r>
  </si>
  <si>
    <t>2.1 Previous Certification History.</t>
  </si>
  <si>
    <t>2.1.9 If your previous response was 'Yes', please complete the table below with information on the previous non-conformities and the corrective actions taken.</t>
  </si>
  <si>
    <t>3. Crops and quantities to certify for the current cycle.</t>
  </si>
  <si>
    <r>
      <rPr>
        <b/>
        <sz val="14"/>
        <color theme="1"/>
        <rFont val="Maitree"/>
      </rPr>
      <t xml:space="preserve"> Instructions: </t>
    </r>
    <r>
      <rPr>
        <sz val="14"/>
        <color theme="1"/>
        <rFont val="Maitree"/>
      </rPr>
      <t xml:space="preserve">Please complete the following table on the crops to be certified, the areas to be certified and the harvest estimate for the certification cycle for each product. If different products to be harvested are contemplated for the same crop, please identify these as shown in example no. 1. It is important that you detail the procedure established by your operation for the harvest estimate. </t>
    </r>
  </si>
  <si>
    <r>
      <t xml:space="preserve">4.6 Development and application of Biofertilizers: 
</t>
    </r>
    <r>
      <rPr>
        <sz val="16"/>
        <color theme="0"/>
        <rFont val="Maitree"/>
      </rPr>
      <t>(Using beneficial microorganisms and nitrogen-fixing bacteria to improve the availability of nutrients in the soil).</t>
    </r>
  </si>
  <si>
    <r>
      <t xml:space="preserve">4.2 Crop Rotation:
</t>
    </r>
    <r>
      <rPr>
        <i/>
        <sz val="16"/>
        <color theme="0"/>
        <rFont val="Maitree"/>
      </rPr>
      <t>(Alternating different types of crops in the same field in successive seasons.)</t>
    </r>
  </si>
  <si>
    <t>Insert row below</t>
  </si>
  <si>
    <t>Geographic Coordinates of Central Office
(Decimals)</t>
  </si>
  <si>
    <t>Website</t>
  </si>
  <si>
    <t>2.1.9 If your answer above was 'Yes', please complete the table below with the information of the above non-conformities and corrective actions taken.</t>
  </si>
  <si>
    <t>2.1.12 When was your certification interrupted? (DD/MM/YYYY)</t>
  </si>
  <si>
    <t>3.1.2.a.  Annual crops</t>
  </si>
  <si>
    <t>3.1.2.b.  Perennial crops</t>
  </si>
  <si>
    <t xml:space="preserve">3.1.2.c.   Inter-cropping </t>
  </si>
  <si>
    <t xml:space="preserve">3.1.2.d.    Forest  </t>
  </si>
  <si>
    <t xml:space="preserve">2.1.2.e.    Pastures  </t>
  </si>
  <si>
    <t xml:space="preserve">3.1.2.f.    Greenhouses  </t>
  </si>
  <si>
    <t>3.1.2.g.    Seedbeds / Nurseries</t>
  </si>
  <si>
    <t>3.1.2.h.   Other areas (offices, warehouses, etc.)</t>
  </si>
  <si>
    <t>3.1.2.i.   TOTALS</t>
  </si>
  <si>
    <r>
      <rPr>
        <b/>
        <sz val="14"/>
        <rFont val="Maitree"/>
      </rPr>
      <t>Instructions:</t>
    </r>
    <r>
      <rPr>
        <sz val="14"/>
        <rFont val="Maitree"/>
      </rPr>
      <t xml:space="preserve"> In the following table please detail the pests, diseases or weeds affecting crops and detail the control activities implemented by your operation and/or producers. </t>
    </r>
  </si>
  <si>
    <t>W</t>
  </si>
  <si>
    <t>Yield (kg/Ha.)</t>
  </si>
  <si>
    <t>Phone number (s)</t>
  </si>
  <si>
    <r>
      <rPr>
        <b/>
        <sz val="12.5"/>
        <color theme="1"/>
        <rFont val="Maitree"/>
      </rPr>
      <t>Instructions: In a summary, describe the background, history, activities, key issues, and important observations of the operation.</t>
    </r>
    <r>
      <rPr>
        <sz val="12.5"/>
        <color theme="1"/>
        <rFont val="Maitree"/>
      </rPr>
      <t xml:space="preserve">
</t>
    </r>
    <r>
      <rPr>
        <i/>
        <sz val="12.5"/>
        <color theme="1"/>
        <rFont val="Maitree"/>
      </rPr>
      <t>Guide: These details can include: What crops are grown? Who are the actors/responsible parties for production? Do you have previous organic certification? When did you receive your first organic certificate for the agricultural production units? When did your transition period start? When did the transition period end? Do you have new production areas? Do you have parallel production? Do you have mixed production? Do you carry out post-harvest activities? What post-harvest activities are carried out? How are the products marketed? Where are the products marketed?</t>
    </r>
  </si>
  <si>
    <t>2.1.3 Regulations/Standards Previously Certified</t>
  </si>
  <si>
    <r>
      <rPr>
        <b/>
        <sz val="14"/>
        <color theme="1"/>
        <rFont val="Maitree"/>
      </rPr>
      <t xml:space="preserve"> Instructions:</t>
    </r>
    <r>
      <rPr>
        <sz val="14"/>
        <color theme="1"/>
        <rFont val="Maitree"/>
      </rPr>
      <t xml:space="preserve"> Please complete the following table on the crops to be certified, the areas to be certified and the harvest estimate for the certification cycle for each product. If different products to be harvested are contemplated for the same crop, please identify these as shown in example no. 1. It is important that you detail the procedure established by your operation for the harvest estimation.</t>
    </r>
  </si>
  <si>
    <t>4.1.1 In-situ Tests</t>
  </si>
  <si>
    <t>4.1.4.5 Based on the results of your soil and/or crop health monitoring, what actions have you taken?</t>
  </si>
  <si>
    <t>plantula / seedling</t>
  </si>
  <si>
    <t>4.4.3 Contour planting</t>
  </si>
  <si>
    <r>
      <rPr>
        <b/>
        <sz val="14"/>
        <color theme="1"/>
        <rFont val="Maitree"/>
      </rPr>
      <t xml:space="preserve">Instructions: </t>
    </r>
    <r>
      <rPr>
        <sz val="14"/>
        <color theme="1"/>
        <rFont val="Maitree"/>
      </rPr>
      <t>Please complete the following table if your answer above was Yes.</t>
    </r>
  </si>
  <si>
    <t xml:space="preserve">4.5.2.3 Do you own the animals? </t>
  </si>
  <si>
    <t xml:space="preserve">4.5.2.12 Is there a person responsible for the application of raw manure in the operation? </t>
  </si>
  <si>
    <t>Vermicompost</t>
  </si>
  <si>
    <t>Qt. Used (kg.)</t>
  </si>
  <si>
    <t>CB that evaluated the input</t>
  </si>
  <si>
    <t>Additional requirements of the organic standard(s) and/or the certifying body</t>
  </si>
  <si>
    <t>Information on the Agricultural Organic System Plan</t>
  </si>
  <si>
    <t xml:space="preserve">e.g 1. </t>
  </si>
  <si>
    <t xml:space="preserve">e.g 2. </t>
  </si>
  <si>
    <t>4.1.1.3 How often do you conduct these in situ monitoring tests? (e.g., annually, monthly, at planting, etc.)</t>
  </si>
  <si>
    <t>4.1.2.2 What factors do you historically assess regarding the crop? (e.g., harvest yields, prevalence of pests and/or diseases, others)</t>
  </si>
  <si>
    <t>4.1.4.3 How often do you conduct these monitoring practices? (e.g., annually, monthly, etc.)</t>
  </si>
  <si>
    <t xml:space="preserve">e.g. </t>
  </si>
  <si>
    <t>e.g.</t>
  </si>
  <si>
    <t>e.g. Sustancia L50</t>
  </si>
  <si>
    <t>e.g</t>
  </si>
  <si>
    <t>e.g 2</t>
  </si>
  <si>
    <t>e.g 3</t>
  </si>
  <si>
    <t>Post-harvest handling 
(e.g. washing, cutting, sorting, sorting, fermenting, drying)</t>
  </si>
  <si>
    <t>4.1.1.2 What type of in situ tests do you perform for monitoring soil and/or crop health and fertility? Please provide details (e.g.soil compaction, soil crust formation, biological diversity, color, odor, depth, aggregate stability, among others).</t>
  </si>
  <si>
    <t>April-Mar</t>
  </si>
  <si>
    <t>4.5.2.4 Are the animals certified organic, Naturland or one of those?</t>
  </si>
  <si>
    <t>4.5.2.8 When are these raw manures applied?
(Detail of application season, e.g. March-June)</t>
  </si>
  <si>
    <r>
      <rPr>
        <b/>
        <sz val="14"/>
        <color theme="1"/>
        <rFont val="Maitree"/>
      </rPr>
      <t>Instructions:</t>
    </r>
    <r>
      <rPr>
        <sz val="14"/>
        <color theme="1"/>
        <rFont val="Maitree"/>
      </rPr>
      <t xml:space="preserve"> COMPLETE THE FOLLOWING TABLE with the materials used for composting, detailing their quantities, their origin and the composting procedure implemented. </t>
    </r>
  </si>
  <si>
    <t>Ingredient</t>
  </si>
  <si>
    <t>Name of supplier</t>
  </si>
  <si>
    <t xml:space="preserve">4.7.4 Do you have input application records, detailing area, application method, dosage, reason for use ....etc? </t>
  </si>
  <si>
    <t>Ecological heterogeneous material*.</t>
  </si>
  <si>
    <t>8.1.2 Briefly detail the production systems adjacent to the certification areas.
(detail type of management, surrounding crops, etc.)</t>
  </si>
  <si>
    <t>Description of the process
(how it is performed, who performs it, etc.)</t>
  </si>
  <si>
    <t>Detail of the Non Conformity</t>
  </si>
  <si>
    <t>§ 205.662 If your operation has previously been certified organic under the organic farming system scheme, please fill out and answer the following questions</t>
  </si>
  <si>
    <t xml:space="preserve">3.1.1.A) § 205.201 (a) (5),   Reg (EU) 2018/848 (19), art 9 (7)   JAS not 1605           </t>
  </si>
  <si>
    <t>3.1.1.B) Reg (EU) 2018/848 art 9 (8) JAS not. 1605 If parallel production is present, has a Conversion Plan for transitioning conventional products to organic been established?</t>
  </si>
  <si>
    <r>
      <rPr>
        <b/>
        <sz val="14"/>
        <color theme="1"/>
        <rFont val="Maitree"/>
      </rPr>
      <t xml:space="preserve">§ 205.201 Instructions: </t>
    </r>
    <r>
      <rPr>
        <sz val="14"/>
        <color theme="1"/>
        <rFont val="Maitree"/>
      </rPr>
      <t>Detail the distribution of areas in your operation, identifying with the number of hectares how it is divided according to the different categories.</t>
    </r>
  </si>
  <si>
    <t>4. § 205.203 Soil and crop fertility management practices</t>
  </si>
  <si>
    <t>§ 205.201 (a)(4) Do you have records of the results from the on-site tests conducted?</t>
  </si>
  <si>
    <t>4.1.2 Reg (EU) 2018/848 art 5, art 6 Historical Monitoring</t>
  </si>
  <si>
    <t>4.1.2.3 § 205.103 Do you have records of historical monitoring for the crop's condition?</t>
  </si>
  <si>
    <t>4.1.3 § 205.201 (a) (3), Reg (EU) 2018/848 (31), art 28 Soil/foliar analysis</t>
  </si>
  <si>
    <t>4.1.3.3 What factors are monitored with the nutritional analyses conducted? Please provide details (e.g. pH, Ec, Nitrogen, Phosphorus, Potassium, etc.).</t>
  </si>
  <si>
    <t>4.1.3.4 Do the soil analyses include monitoring for Heavy Metals and/or prohibited substances? (e.g. Cadmium, pesticides, herbicides, etc.)</t>
  </si>
  <si>
    <t>4.1.3.5 What factors are monitored with the analyses for heavy metals and/or prohibited substances? Please provide details (e.g. Cadmium, Lead, herbicides, etc.).</t>
  </si>
  <si>
    <t>4.1.3.6 How often are soil and/or foliar analyses conducted? (e.g. annually, monthly, etc.)</t>
  </si>
  <si>
    <t>4.1.3.7 When were the last soil and/or foliar analyses conducted?
(e.g. Nutritional = "Jan/2022", Heavy Metals = "Jun/2023")</t>
  </si>
  <si>
    <t>4.1.4 § 205.201(a)(3); Reg (EU) 2018/848 art 5, art 6 Other monitoring</t>
  </si>
  <si>
    <t>4.1.4.4 § 205.103 Do you have records of the monitoring conducted for soil and/or crop health?</t>
  </si>
  <si>
    <r>
      <t>4.2 § 205.203 (b), § 205.205; Reg (EU) 2018/848 art 6 (d)Annex II, Part 1 1.9 and 1.10 Crop Rotation:</t>
    </r>
    <r>
      <rPr>
        <i/>
        <sz val="9"/>
        <color theme="0"/>
        <rFont val="Maitree"/>
      </rPr>
      <t xml:space="preserve">
(Alternating different types of crops in the same field in successive seasons.)</t>
    </r>
  </si>
  <si>
    <t>4.3 § 205.206 (a)(3) Inter-cropping practices:</t>
  </si>
  <si>
    <r>
      <t xml:space="preserve">4.4 § 205.203 Reg (EU) 2018/848 art 5, art 6 (a) Annex II, Part 1 1.9 Reg (EU) 2018/848 art 9 (8) JAS not. 1605 Soil conservation practices:
</t>
    </r>
    <r>
      <rPr>
        <sz val="16"/>
        <color theme="0"/>
        <rFont val="Maitree"/>
      </rPr>
      <t>(Implementing techniques such as terraces, cover crops, and agroforestry practices to prevent erosion and maintain soil structure.)</t>
    </r>
  </si>
  <si>
    <t>4.5.2 § 205.201 (a)(2), § 205.203 (c), § 205.203 (e) ; Reg (EU) 2018/848 (21), art 24,  Annex II, Part 1, 1.9,  Reg (EU) 2018/848 art 9 (8), JAS not. 1605 Origin and Management of Manure</t>
  </si>
  <si>
    <t>4.5.2.10 § 205.203 (c) (1) Are crops (edible part) harvested +90 days after application of raw manure if they have NO contact with the soil and/or harvested +120 days after application if they have contact with the soil?</t>
  </si>
  <si>
    <t>4.5.2.11 § 205.103; Reg (EU) 2018/848 Annex II, Part 1 1.9.4 Do you have records detailing the origin of the manure and its application on crops?</t>
  </si>
  <si>
    <t>4.5.3 § 205.203 (c) (2) Reg (EU) 2018/848 Part I 1.9 JAS not. 1605 Composting Practice and Management</t>
  </si>
  <si>
    <t>4.5.3.6 § 205.103 Do you have analysis of compost and/or manure for HEAVY METALS and/or pathogenic microorganisms?</t>
  </si>
  <si>
    <r>
      <t xml:space="preserve">4.6 § 205.203 (c), § 205.105 (c); Reg (EU) 2018/848 Annex II, Part 1 1.9.9 JAS not. 1605 Development and application of Biofertilizers: 
</t>
    </r>
    <r>
      <rPr>
        <sz val="12"/>
        <color theme="0"/>
        <rFont val="Maitree"/>
      </rPr>
      <t>(Using beneficial microorganisms and nitrogen-fixing bacteria to improve the availability of nutrients in the soil).</t>
    </r>
  </si>
  <si>
    <t xml:space="preserve">4.6.3 § 205.103 Do you have records of the processing of bioferments? </t>
  </si>
  <si>
    <t xml:space="preserve">4.6.7 § 205.203 (c) Do you have analysis of the preparative bioferments for HEAVY METALS and/or pathogenic microorganisms? </t>
  </si>
  <si>
    <r>
      <rPr>
        <b/>
        <sz val="16"/>
        <color theme="0"/>
        <rFont val="Maitree"/>
      </rPr>
      <t xml:space="preserve">4.7 § 205.203 (d),(e); Reg (EU) 2018/848 (63) Use of soil amendments and/or crop fertility inputs:
</t>
    </r>
    <r>
      <rPr>
        <sz val="12"/>
        <color theme="0"/>
        <rFont val="Maitree"/>
      </rPr>
      <t xml:space="preserve">(Apply substances to improve soil nutrition or soil structure and/or apply substances to improve crop nutrition axis. Composting, soil and foliar fertilizers, application of biofertilizers)
</t>
    </r>
    <r>
      <rPr>
        <sz val="9"/>
        <color theme="0"/>
        <rFont val="Maitree"/>
      </rPr>
      <t>*Inputs that are external, not produced by the operation.</t>
    </r>
  </si>
  <si>
    <t>4.7.2 § 205.103 Copies of the purchase records of the inputs used, such as invoices, inventories, etc.</t>
  </si>
  <si>
    <r>
      <rPr>
        <b/>
        <sz val="16"/>
        <color theme="0"/>
        <rFont val="Maitree"/>
      </rPr>
      <t xml:space="preserve">4.8 § 205.203 Other soil and crop fertility management practice(s):
</t>
    </r>
    <r>
      <rPr>
        <sz val="12"/>
        <color theme="0"/>
        <rFont val="Maitree"/>
      </rPr>
      <t>(Please detail other practices performed for soil and crop fertility management).</t>
    </r>
  </si>
  <si>
    <t xml:space="preserve">4.8.2 § 205.203 (e)(2) Are the following applied or used: Wastewater sludge (biosolids) / drains / material from Family Dry Composting Latrines -LASF-? </t>
  </si>
  <si>
    <t>4.8.3 § 205.203 (e) Are the following applied or used: Human urine and/or excrement?</t>
  </si>
  <si>
    <t xml:space="preserve">4.8.4 § 205.203 (e)(3) Is residue or weed burning practiced in production areas? </t>
  </si>
  <si>
    <t xml:space="preserve">5. § 205.204; Reg (EU) 2018/848 art 6 Propagation Material </t>
  </si>
  <si>
    <t xml:space="preserve">5.2 § 205.105 (e), § 205.204;  Reg (EU) 2018/848 Annex II, Part I,  1.8, art 11 What type(s) of propagation material is/are used? </t>
  </si>
  <si>
    <t>5.3 Reg (EU) 2018/848 Annex II, Part I,  1.8.1 Propagation material in organic status is available on the market*.</t>
  </si>
  <si>
    <t>5.5 § 205.204 (a)(1) If conventional material is used, there is evidence of a search effort of suppliers</t>
  </si>
  <si>
    <t xml:space="preserve">5.7 § 205.103, Reg (EU) 2018/848 Annex II, Part I, 1.8.5.4 There are records on new plantings, detailing the material used, the quantity used, the origin of the material, the area of planting, dates, etc. </t>
  </si>
  <si>
    <t>5.6 § 205.204 (a)(4) Reg (EU) 2018/848 Annex II, Part I, 1.8.5.3 If conventional untreated material is used, is it organically managed for 1 year prior to organic harvesting?</t>
  </si>
  <si>
    <t>5.4 § 205.204 (a)(1), Reg (EU) 2018/848 Annex II, Part I, 1.8.5.2 If conventional material is used, it has authorization for use</t>
  </si>
  <si>
    <t>6. § 205.206; Reg (EU) 2018/848 (24, 34), Annex II, Part I, 1.10 JAS not. 1605 Integrated Pest, Disease and Weed Management</t>
  </si>
  <si>
    <t>6.2 § 205.206 (a), Reg (EU) 2018/848 art 9, Part 6, Annex II, Part I, 1.10.1 JAS not. 1605 Prevention Practices</t>
  </si>
  <si>
    <t xml:space="preserve">6.2.1 § 205.206 (a)(3); Reg (EU) 2018/848 (18), art 6 (d), (f), (g) Planting of adapted or resistance varieties </t>
  </si>
  <si>
    <t>6.2.2 § 205.206 (b)(2) ; Reg (EU) 2018/848 art 6 (d) Conservation of natural enemies of pests</t>
  </si>
  <si>
    <t>6.2.3 § 205.206 (a)(2) Elimination of pest habitat</t>
  </si>
  <si>
    <t>6.2.5 § 205.206 (c)(1),(6) Use of padding or covers</t>
  </si>
  <si>
    <t>6.2.6 § 205.206 (c)(5), Reg (EU) 2018/848 (34) Annex II, Part I,  1.10.1 Thermal control (fire) by means of flames, flamethrowers and blowtorches, such as on edges and guardrails.</t>
  </si>
  <si>
    <t>6.2.7 § 205.206 (b)(3), Reg (EU) 2018/848 (34) Annex II, Part I, 1.10.3 Lure traps</t>
  </si>
  <si>
    <t>6.2.8 § 205.206(a) (2) § 205.203 (e)(3); Reg (EU) 2018/848 art 6 c) Disposal of crop residues</t>
  </si>
  <si>
    <t>6.2.9 § 205.206 (e)(3) , § 205.206 (a) 2) Removal of infested individuals</t>
  </si>
  <si>
    <t>6.2.10 § 205.206 (a)(3) Sanitary pruning</t>
  </si>
  <si>
    <t>6.2.13 205.105 (a) (b); Reg (EU) 2018/848 (34) Annex II, Part I, 1.10 Do you produce your own substances for pest, disease and/or weed control?
(e.g. Bordeaux mixture, sulfocalcic mixture, botanical extracts).</t>
  </si>
  <si>
    <t>6.2.14 § 205.206, § 205.601 Reg (EU) 2018/848 (34) Annex II, Part I, 1.10.2 Are external substances used for pest, disease and/or weed control?
(e.g. Alto 10, Mancoceb, etc).</t>
  </si>
  <si>
    <t>6.2.15 § 205.103; Reg (EU) 2018/848 (34) Annex II, Part I, 1.12. Copies of the purchase records of the inputs used by IPDM, such as invoices, inventories, etc., are available.</t>
  </si>
  <si>
    <t>6.2.16 § 205.103 (b) (5); Reg (EU) 2018/848 (34) Annex II, Part I, 1.10.2 Copies of the labels, technical data sheets and safety data sheets of the IPDM inputs are available.</t>
  </si>
  <si>
    <t>6.2.17 § 205.103 (b) (5) Do you have Pest, Disease and Weed monitoring records?</t>
  </si>
  <si>
    <t xml:space="preserve">6.2.18 § 205.103 (b) (5); Reg (EU) 2018/848 (34) Annex II, Part I, 1.12 Do you have records of preventive activities and/or application of inputs, detailing area, method of application, dosage, reason for use, etc.? </t>
  </si>
  <si>
    <t>7. § 205.200, § 205.203 (c)  Reg (EU) 2018/848 art 5 (a) y (c) JAS not. 1605 Water Resources and Irrigation</t>
  </si>
  <si>
    <t>7.2.8 § 205.202 Do you have water quality analysis of the water used for irrigation?</t>
  </si>
  <si>
    <t>7.2.10 § 205.200  Are practices for the protection and conservation of water resources being carried out?</t>
  </si>
  <si>
    <t xml:space="preserve">8.3.2 Reg (EU) 2018/848 art 5 (f) (iv) Detail the actions taken by the operation to prevent the identified risks of contamination: </t>
  </si>
  <si>
    <t>9. §205.201 (a) (5), § 205.202, § 205.272 Reg (EU) 2018/848 art 28 and art 34, sec. 5 JAS not. 1605. Harvest Management and Post Harvest Activities</t>
  </si>
  <si>
    <t xml:space="preserve">9.1 §205.271; Reg (EU) 2018/848 art 9, sec. 6 and art 28 JAS not.1605 Cleaning, Sanitation and Pest Control. </t>
  </si>
  <si>
    <t>10. §205.103 (a); Reg (EU) 2018/848 art 34, sec. 5 JAS not. 1605 Commercialization</t>
  </si>
  <si>
    <t xml:space="preserve">10.2 §205.201 (a); Reg (EU) 2018/848 art 9, sec. 6 Describe procedures for marketing and sale of organic and/or in-conversion product; monitoring methods and/or procedures; frequency of monitoring and documented monitoring records: </t>
  </si>
  <si>
    <t>10.3 §205.201 (a)(4) Reg (EU) 2018/848 art 34, sec. 5 Do you have a standardized traceability system for your operation?</t>
  </si>
  <si>
    <t xml:space="preserve">10.4 Does the traceability system in place have a batch creation and coding procedure? </t>
  </si>
  <si>
    <t>10.5 §205.103 Do you have a system for recording the volumes harvested, stored and marketed (Mass Balance)?</t>
  </si>
  <si>
    <t>10.6 §205.300, Reg (EU) 2018/848 annex III, 2.1 JAS Not 514 Will the products be marketed with any type of labeling?</t>
  </si>
  <si>
    <t>10.7 § 201 Are complaint records in place to identify the cause of the complaint and the person responsible?</t>
  </si>
  <si>
    <t>9.1.4 Are cleaning and sanitizing substances used?</t>
  </si>
  <si>
    <t>9.1.5 §205.103 Copies of the purchase records of the supplies used for cleaning and sanitation, such as invoices, inventories, etc., are available.</t>
  </si>
  <si>
    <t>9.1.6 §205.103 (b)(5), §205 (a)(2) Copies of labels, technical data sheets and safety data sheets for cleaning and sanitizing supplies are available.</t>
  </si>
  <si>
    <t>7.2.12 Are substances used for irrigation water treatment?</t>
  </si>
  <si>
    <t>7.2.13 Reg (EU) 2018/848 (34) Annex II, Part I, 1.12 Are there records of irrigation implemented and/or irrigation water treatment?</t>
  </si>
  <si>
    <t>6.2.12 § 205.206 (d) (e); Reg (EU) 2018/848 art 9, Annex II, Part I, 1.10.3 If preventive practices have not been sufficient, has the application of inputs for Pest, Disease and/or Weed Control been required?</t>
  </si>
  <si>
    <r>
      <rPr>
        <b/>
        <sz val="14"/>
        <color theme="1"/>
        <rFont val="Maitree"/>
      </rPr>
      <t xml:space="preserve">Instructions: </t>
    </r>
    <r>
      <rPr>
        <sz val="14"/>
        <color theme="1"/>
        <rFont val="Maitree"/>
      </rPr>
      <t>Paste the labels that were described in question 10.6 of the Organic System Plan.</t>
    </r>
  </si>
  <si>
    <r>
      <rPr>
        <b/>
        <sz val="12"/>
        <rFont val="Maitree"/>
      </rPr>
      <t>* Free grazing =</t>
    </r>
    <r>
      <rPr>
        <sz val="12"/>
        <rFont val="Maitree"/>
      </rPr>
      <t xml:space="preserve"> a management system in which animals, such as cows, sheep or goats, have free access to pasture or open land for feeding. In this system, animals can move freely and select their own feed according to their preferences and nutritional needs.
</t>
    </r>
    <r>
      <rPr>
        <b/>
        <sz val="12"/>
        <rFont val="Maitree"/>
      </rPr>
      <t>** Extensive =</t>
    </r>
    <r>
      <rPr>
        <sz val="12"/>
        <rFont val="Maitree"/>
      </rPr>
      <t xml:space="preserve"> a method of animal husbandry characterized by allowing animals to move freely in large areas of natural grazing or open land. In this system, animals have access to a significant amount of land where they can forage for their own food and water, rather than relying exclusively on cultivated, human-supplied feed.
</t>
    </r>
    <r>
      <rPr>
        <b/>
        <sz val="12"/>
        <rFont val="Maitree"/>
      </rPr>
      <t xml:space="preserve">***Intensive = </t>
    </r>
    <r>
      <rPr>
        <sz val="12"/>
        <rFont val="Maitree"/>
      </rPr>
      <t>a method of animal husbandry characterized by maximizing production in a small space through intensive use of technology, specialized management and high investment in infrastructure. In this system, animals are usually confined in smaller spaces, such as barns or pens, and receive concentrated feed and specific care to optimize growth and production.</t>
    </r>
  </si>
  <si>
    <t>Organic production area (ha)</t>
  </si>
  <si>
    <t>Transition production area (ha)</t>
  </si>
  <si>
    <t>Conventional production area (ha)</t>
  </si>
  <si>
    <t>2. § 205.202; Reg (EU) 2018/848 Part I, 2.2; JAS not. 1605 History and Background of the Operation for the Last 3 Years.</t>
  </si>
  <si>
    <t>4.1 § 205.201 (a)(3),(4); Reg (EU) 2018/848 art 4 b), art 6, art 24 b), d), Annex II, Part 1 1.9 Reg (EU) 2018/848 art 9 (8) JAS not. 1605 Soil and crop health monitoring:</t>
  </si>
  <si>
    <t>6.2.4 § 205.206 (c); Reg (EU) 2018/848 (34) Annex II, Part I, 1.10 Weed elimination</t>
  </si>
  <si>
    <t>3.1.1.C) § 205.272  Reg (EU) 2018/848 art 28  JAS not. 1605 Is machinery or equipment used for both types of production—conventional and organic?</t>
  </si>
  <si>
    <t>3.1.1.D) Reg (EU) 2018/848 (28), (29),  Annex II Part I 1.1,  JAS not. 1605 Is the crop soil-bound?</t>
  </si>
  <si>
    <t>NW</t>
  </si>
  <si>
    <t>SW</t>
  </si>
  <si>
    <t>CERTIFICADORA MAYACERT, S. A. DE PRODUCTOS ECOLÓGICOS</t>
  </si>
  <si>
    <r>
      <t xml:space="preserve">PLAN DEL MANEJO DEL SISTEMA ORGÁNICO AGRÍCOLA (OSP-Agrícola)
</t>
    </r>
    <r>
      <rPr>
        <i/>
        <sz val="20"/>
        <color theme="0"/>
        <rFont val="Maitree"/>
      </rPr>
      <t>ORGANIC AGRICULTURAL SYSTEM PLAN (Crop-OSP)</t>
    </r>
  </si>
  <si>
    <r>
      <rPr>
        <b/>
        <sz val="18"/>
        <color theme="0"/>
        <rFont val="Maitree"/>
      </rPr>
      <t xml:space="preserve">Uso exclusivo de Mayacert / </t>
    </r>
    <r>
      <rPr>
        <i/>
        <sz val="18"/>
        <color theme="0"/>
        <rFont val="Maitree"/>
      </rPr>
      <t>Exclusive use of Mayacert</t>
    </r>
  </si>
  <si>
    <r>
      <t xml:space="preserve">Nombre del revisor:
</t>
    </r>
    <r>
      <rPr>
        <i/>
        <sz val="12"/>
        <color theme="0"/>
        <rFont val="Maitree"/>
      </rPr>
      <t>Name of the reviewer:</t>
    </r>
  </si>
  <si>
    <r>
      <t xml:space="preserve">Fecha de revisión:
</t>
    </r>
    <r>
      <rPr>
        <i/>
        <sz val="12"/>
        <color theme="0"/>
        <rFont val="Maitree"/>
      </rPr>
      <t>Date of review:</t>
    </r>
  </si>
  <si>
    <r>
      <t xml:space="preserve">Conclusión sobre el OSP:
</t>
    </r>
    <r>
      <rPr>
        <i/>
        <sz val="12"/>
        <color theme="0"/>
        <rFont val="Maitree"/>
      </rPr>
      <t>Conclusion on the OSP:</t>
    </r>
  </si>
  <si>
    <r>
      <t xml:space="preserve">De contar con condiciones u observaciones detalle:
</t>
    </r>
    <r>
      <rPr>
        <i/>
        <sz val="12"/>
        <color theme="0"/>
        <rFont val="Maitree"/>
      </rPr>
      <t>Please detail the conditions or observations:</t>
    </r>
  </si>
  <si>
    <r>
      <t xml:space="preserve">Lugar:
</t>
    </r>
    <r>
      <rPr>
        <i/>
        <sz val="12"/>
        <color theme="0"/>
        <rFont val="Maitree"/>
      </rPr>
      <t>Place:</t>
    </r>
  </si>
  <si>
    <r>
      <t xml:space="preserve">Firma del revisor:
</t>
    </r>
    <r>
      <rPr>
        <i/>
        <sz val="12"/>
        <color theme="0"/>
        <rFont val="Maitree"/>
      </rPr>
      <t xml:space="preserve">Signature of the responsible of Mayacert: </t>
    </r>
  </si>
  <si>
    <t>Decisión sobre el OSP</t>
  </si>
  <si>
    <t xml:space="preserve">Información completa; programar inspección en sitio / Complete information; schedule on-site inspection </t>
  </si>
  <si>
    <t>Información incompleta; solicitar información y verificar en sitio / Incomplete information; request information and verify on site</t>
  </si>
  <si>
    <t>Información incompleta; solicitar información / Incomplete information; request information</t>
  </si>
  <si>
    <t>Tipo de Insumo</t>
  </si>
  <si>
    <t>Ingredientes</t>
  </si>
  <si>
    <t>Fertilizante / Fertilizer</t>
  </si>
  <si>
    <t>Activo / Active</t>
  </si>
  <si>
    <t>Enmienda / Soil ammedment</t>
  </si>
  <si>
    <t>Comprado / Bought</t>
  </si>
  <si>
    <t>Inerte / Inert</t>
  </si>
  <si>
    <t>Pesticida / Pesticide</t>
  </si>
  <si>
    <t>Fungicida / Fungicide</t>
  </si>
  <si>
    <t>Sanitización / Sanitizer</t>
  </si>
  <si>
    <t>Limpieza / Cleaning agent</t>
  </si>
  <si>
    <t>Cebo / Bait</t>
  </si>
  <si>
    <t>Otro aditivo o ayuda de proceso / other additive or process aid</t>
  </si>
  <si>
    <r>
      <t xml:space="preserve">Insumos empleados para la producción orgánica 
</t>
    </r>
    <r>
      <rPr>
        <b/>
        <i/>
        <sz val="14"/>
        <color theme="1"/>
        <rFont val="Arial"/>
        <family val="2"/>
      </rPr>
      <t>Inputs used for organic production</t>
    </r>
  </si>
  <si>
    <r>
      <rPr>
        <b/>
        <sz val="12"/>
        <color theme="1"/>
        <rFont val="Calibri"/>
        <family val="2"/>
        <scheme val="minor"/>
      </rPr>
      <t>Instrucciones</t>
    </r>
    <r>
      <rPr>
        <sz val="12"/>
        <color theme="1"/>
        <rFont val="Calibri"/>
        <family val="2"/>
        <scheme val="minor"/>
      </rPr>
      <t xml:space="preserve">: por favor complete la siguiente tabla con la información de los insumos empleados en la producción agricola de los cultivos para que puedan ser evaluados. </t>
    </r>
    <r>
      <rPr>
        <b/>
        <sz val="12"/>
        <color theme="1"/>
        <rFont val="Calibri"/>
        <family val="2"/>
        <scheme val="minor"/>
      </rPr>
      <t>NINGÚN INSUMO PUEDE SER USADO SIN LA APROBACIÓN PREVIA DE MAYACERT.</t>
    </r>
  </si>
  <si>
    <r>
      <t xml:space="preserve">Instructions: </t>
    </r>
    <r>
      <rPr>
        <i/>
        <sz val="12"/>
        <color theme="1"/>
        <rFont val="Calibri"/>
        <family val="2"/>
        <scheme val="minor"/>
      </rPr>
      <t>please complete the following table with information on the inputs used in agricultural crop production so that they can be evaluated.</t>
    </r>
    <r>
      <rPr>
        <b/>
        <i/>
        <sz val="12"/>
        <color theme="1"/>
        <rFont val="Calibri"/>
        <family val="2"/>
        <scheme val="minor"/>
      </rPr>
      <t xml:space="preserve"> NO INPUTS MAY BE USED WITHOUT PRIOR APPROVAL FROM MAYACERT.															</t>
    </r>
  </si>
  <si>
    <r>
      <t xml:space="preserve">PARA EL USO EXCLUSIVO DEL INSPECTOR DE MAYACERT / </t>
    </r>
    <r>
      <rPr>
        <b/>
        <i/>
        <sz val="12"/>
        <color theme="0"/>
        <rFont val="Calibri"/>
        <family val="2"/>
        <scheme val="minor"/>
      </rPr>
      <t>FOR EXCLUSIVE USE OF MAYACERT'S INSPECTOR</t>
    </r>
  </si>
  <si>
    <t>Nombre genérico / nombre comercial del insumo</t>
  </si>
  <si>
    <t>%/Kg</t>
  </si>
  <si>
    <t>¿Evaluado?</t>
  </si>
  <si>
    <t>¿Aprobado?</t>
  </si>
  <si>
    <t>Common name of the input / commercial name</t>
  </si>
  <si>
    <t>Annexed</t>
  </si>
  <si>
    <r>
      <t xml:space="preserve">INSTRUCTIONS: </t>
    </r>
    <r>
      <rPr>
        <sz val="20"/>
        <color theme="1"/>
        <rFont val="Maitree"/>
      </rPr>
      <t xml:space="preserve">If your operation is related to another through a subcontract, </t>
    </r>
    <r>
      <rPr>
        <b/>
        <u/>
        <sz val="20"/>
        <color theme="1"/>
        <rFont val="Maitree"/>
      </rPr>
      <t>select the appropriate option in the next row</t>
    </r>
    <r>
      <rPr>
        <sz val="20"/>
        <color theme="1"/>
        <rFont val="Maitree"/>
      </rPr>
      <t xml:space="preserve"> and complete all information requested in the blank fields. Be sure to provide accurate and complete information in each field.</t>
    </r>
  </si>
  <si>
    <t>Do you subcontract any activity(ies) of the production process?</t>
  </si>
  <si>
    <t>Please fill out section 1 below:</t>
  </si>
  <si>
    <t>Are you subcontracted by any operation(s)?</t>
  </si>
  <si>
    <t>Please fill out section 2 below:</t>
  </si>
  <si>
    <t xml:space="preserve">1. SUBCONTRACTING TO THIRD PARTIES																			</t>
  </si>
  <si>
    <t>1.1. Do you subcontract any activity(ies) of the production process?</t>
  </si>
  <si>
    <t xml:space="preserve">1.2. Select the subcontracted activity(ies)			</t>
  </si>
  <si>
    <t>1.2.1. Specify other activity(ies)</t>
  </si>
  <si>
    <t>1.3. Name of the operation(s) carrying out the activity(ies)</t>
  </si>
  <si>
    <t>1.4. Is the operation(s) certified?</t>
  </si>
  <si>
    <t>Yes</t>
  </si>
  <si>
    <t>1.4.1. Name(s) of the certifier(s) of the operation(s)</t>
  </si>
  <si>
    <t>1.4.2. Is the certificate attached to this document?</t>
  </si>
  <si>
    <t>Please attach the certificate and describe it in section 3 of "Attached Documents".</t>
  </si>
  <si>
    <t>1.5. Do you have any type of subcontract agreement or contract?</t>
  </si>
  <si>
    <t>1.5.1. Is such agreement or contract attached to the present document?</t>
  </si>
  <si>
    <t>Please attach the agreement/contract and describe it in section 3 of "Attached Documents".</t>
  </si>
  <si>
    <t>1.6. Does the subcontracted activity(ies) have a label(s)?</t>
  </si>
  <si>
    <t xml:space="preserve">1.6.1. Is the label(s) approved by the other certifier(s)?			</t>
  </si>
  <si>
    <t>1.6.2. Is the label(s) attached to the document?</t>
  </si>
  <si>
    <t>Please attach the approved label in section 3 of "Attached Documents".</t>
  </si>
  <si>
    <t xml:space="preserve">2. SUBCONTRACTING BY THIRD PARTIES					</t>
  </si>
  <si>
    <t xml:space="preserve">2.1. Are you subcontracted by any operation(s) for activity(ies) of the production process?			</t>
  </si>
  <si>
    <t xml:space="preserve">2.2. Select the subcontracted activity(ies)			</t>
  </si>
  <si>
    <t>2.2.1. Specify the other activity(ies)</t>
  </si>
  <si>
    <t>2.3. Name of the subcontracting operation(s)</t>
  </si>
  <si>
    <t xml:space="preserve">2.4. Is the operation(s) certified?			</t>
  </si>
  <si>
    <t>2.4.1. Name(s) of the certifier(s) of the operation(s)</t>
  </si>
  <si>
    <t>2.4.2. Is the certificate attached to this document?</t>
  </si>
  <si>
    <t>2.5. Do you have any type of subcontract agreement or contract?</t>
  </si>
  <si>
    <t>2.5.1. Is such agreement or contract attached to the present document?</t>
  </si>
  <si>
    <t>2.6. Does the subcontracted activity(ies) have a label(s)?</t>
  </si>
  <si>
    <t xml:space="preserve">2.6.1. Is the label(s) approved by the other certifier(s)?			</t>
  </si>
  <si>
    <t>2.6.2. Is the label(s) attached to the document?</t>
  </si>
  <si>
    <t>3. ATTACHED DOCUMENTS</t>
  </si>
  <si>
    <r>
      <rPr>
        <b/>
        <sz val="14"/>
        <rFont val="Maitree"/>
      </rPr>
      <t xml:space="preserve">Instructions: </t>
    </r>
    <r>
      <rPr>
        <sz val="14"/>
        <rFont val="Maitree"/>
      </rPr>
      <t xml:space="preserve">To support the information presented in this section, list the attachments you were asked to include with this document. Under Document identify which document it is and brief contents, in the "Document Name" section please identify the name of the file you attached.	</t>
    </r>
    <r>
      <rPr>
        <b/>
        <sz val="14"/>
        <rFont val="Maitree"/>
      </rPr>
      <t xml:space="preserve">																		</t>
    </r>
  </si>
  <si>
    <t>Document</t>
  </si>
  <si>
    <t xml:space="preserve">CERTIFICADORA MAYACERT, S. A. DE PRODUCTOS ECOLÓGICOS </t>
  </si>
  <si>
    <t>12. Operator's declaration</t>
  </si>
  <si>
    <t>Direct export</t>
  </si>
  <si>
    <t xml:space="preserve">9.1.7 §205.103 Do you have cleaning and sanitation records? </t>
  </si>
  <si>
    <t>Cuadro de evaluación de insumos
C-EI, V2-Ago24</t>
  </si>
  <si>
    <t>OSP-AGR, V11- Ago24</t>
  </si>
  <si>
    <t>ANNEX- INFORMATION ON SUBCONTRACTING</t>
  </si>
  <si>
    <t>A-OSP-SUB
V01-Ago24</t>
  </si>
  <si>
    <r>
      <rPr>
        <b/>
        <sz val="12"/>
        <color theme="1"/>
        <rFont val="Maitree"/>
      </rPr>
      <t>Date:</t>
    </r>
    <r>
      <rPr>
        <sz val="12"/>
        <color theme="1"/>
        <rFont val="Maitree"/>
      </rPr>
      <t xml:space="preserve"> August 2024</t>
    </r>
  </si>
  <si>
    <r>
      <rPr>
        <b/>
        <sz val="12"/>
        <color theme="1"/>
        <rFont val="Maitree"/>
      </rPr>
      <t xml:space="preserve">Elaborated by: </t>
    </r>
    <r>
      <rPr>
        <sz val="12"/>
        <color theme="1"/>
        <rFont val="Maitree"/>
      </rPr>
      <t>Technical Committee</t>
    </r>
  </si>
  <si>
    <r>
      <rPr>
        <b/>
        <sz val="12"/>
        <color theme="1"/>
        <rFont val="Maitree"/>
      </rPr>
      <t>Approved by:</t>
    </r>
    <r>
      <rPr>
        <sz val="12"/>
        <color theme="1"/>
        <rFont val="Maitree"/>
      </rPr>
      <t xml:space="preserve"> Quality Manager</t>
    </r>
  </si>
  <si>
    <t>4.4.9 Efficient irrigation</t>
  </si>
  <si>
    <t>4.5.1 Are raw manures and/or composted manures applied?</t>
  </si>
  <si>
    <t>4.5.2.9 When are crops being harvested?
(Detail the harvest season, e.g. Nov-Dec &amp; Jun-Sep)</t>
  </si>
  <si>
    <t>4.6.1 Are biofertilizers developed and applied?</t>
  </si>
  <si>
    <t>4.7.1 Are external inputs for soil and/or crop fertility applied?</t>
  </si>
  <si>
    <t>7.1.1 Is irrigation used in the crop and/or seedbeds/seedling?</t>
  </si>
  <si>
    <t>8. § 205.202 (c); Reg (EU) 2018/848 (34), (68), art 9, section 6  JAS not. 1605. Buffer zones and contamination prevention</t>
  </si>
  <si>
    <t>Operación no certificable / Non-certifiable operation</t>
  </si>
  <si>
    <t>8.2 What type of separation is implemented to prevent contamination of the areas to be certified with adjacent systems?</t>
  </si>
  <si>
    <t>8.2.1 Briefly detail how the buffer zones of the production units to be certified are composed
(details of what they are made of, average heights, average width, etc.)</t>
  </si>
  <si>
    <t>3.1.2 The area of the entity is divided as follows:</t>
  </si>
  <si>
    <t>2.1.4 If your answer is another type of previously certified standard/regulation, please provide details.</t>
  </si>
  <si>
    <t>UE / EU</t>
  </si>
  <si>
    <t>Norma Orgánica Nacional (NON) / National Organic Regulation</t>
  </si>
  <si>
    <t>NOP-EU</t>
  </si>
  <si>
    <t>NOP-JAS</t>
  </si>
  <si>
    <t>NOP-NON</t>
  </si>
  <si>
    <t>EU-JAS</t>
  </si>
  <si>
    <t>EU-NON</t>
  </si>
  <si>
    <t>JAS-NON</t>
  </si>
  <si>
    <t>NOP-EU-JAS</t>
  </si>
  <si>
    <t>NOP-EU-NON</t>
  </si>
  <si>
    <t>NOP-JAS-NON</t>
  </si>
  <si>
    <t>EU-JAS-NON</t>
  </si>
  <si>
    <t>NOP-EU-JAS-NON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</si>
</sst>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USD]\ #,##0.00"/>
    <numFmt numFmtId="165" formatCode=";;;"/>
    <numFmt numFmtId="166" formatCode="0.000000"/>
  </numFmts>
  <fonts count="77">
    <font>
      <sz val="12"/>
      <color theme="1"/>
      <name val="Calibri"/>
      <family val="2"/>
      <scheme val="minor"/>
    </font>
    <font>
      <b/>
      <sz val="12"/>
      <color theme="1"/>
      <name val="Calibri"/>
      <family val="2"/>
      <scheme val="minor"/>
    </font>
    <font>
      <sz val="12"/>
      <color theme="1"/>
      <name val="Maitree"/>
    </font>
    <font>
      <b/>
      <sz val="12"/>
      <color theme="1"/>
      <name val="Maitree"/>
    </font>
    <font>
      <sz val="14"/>
      <color theme="1"/>
      <name val="Maitree"/>
    </font>
    <font>
      <sz val="12"/>
      <color rgb="FFFF0000"/>
      <name val="Maitree"/>
    </font>
    <font>
      <b/>
      <sz val="14"/>
      <color theme="1"/>
      <name val="Maitree"/>
    </font>
    <font>
      <sz val="13"/>
      <color theme="1"/>
      <name val="Maitree"/>
    </font>
    <font>
      <b/>
      <sz val="13"/>
      <color theme="1"/>
      <name val="Maitree"/>
    </font>
    <font>
      <b/>
      <sz val="12"/>
      <name val="Maitree"/>
    </font>
    <font>
      <b/>
      <sz val="16"/>
      <color theme="1"/>
      <name val="Maitree"/>
    </font>
    <font>
      <b/>
      <sz val="16"/>
      <name val="Maitree"/>
    </font>
    <font>
      <i/>
      <sz val="12"/>
      <color theme="1"/>
      <name val="Calibri"/>
      <family val="2"/>
      <scheme val="minor"/>
    </font>
    <font>
      <sz val="11"/>
      <color rgb="FF000000"/>
      <name val="Maitree"/>
    </font>
    <font>
      <b/>
      <sz val="12"/>
      <color theme="0"/>
      <name val="Maitree"/>
    </font>
    <font>
      <sz val="10"/>
      <color theme="1"/>
      <name val="Calibri"/>
      <family val="2"/>
      <scheme val="minor"/>
    </font>
    <font>
      <sz val="8"/>
      <color theme="1"/>
      <name val="Calibri"/>
      <family val="2"/>
      <scheme val="minor"/>
    </font>
    <font>
      <sz val="11"/>
      <color rgb="FF000000"/>
      <name val="Calibri"/>
      <family val="2"/>
      <scheme val="minor"/>
    </font>
    <font>
      <i/>
      <sz val="12"/>
      <name val="Maitree"/>
    </font>
    <font>
      <b/>
      <i/>
      <sz val="12"/>
      <color theme="1"/>
      <name val="Calibri"/>
      <family val="2"/>
      <scheme val="minor"/>
    </font>
    <font>
      <sz val="12"/>
      <color rgb="FFFF0000"/>
      <name val="Calibri"/>
      <family val="2"/>
      <scheme val="minor"/>
    </font>
    <font>
      <b/>
      <sz val="10"/>
      <color theme="1"/>
      <name val="Calibri"/>
      <family val="2"/>
      <scheme val="minor"/>
    </font>
    <font>
      <b/>
      <sz val="12"/>
      <color rgb="FFFF0000"/>
      <name val="Maitree"/>
    </font>
    <font>
      <sz val="12"/>
      <name val="Calibri"/>
      <family val="2"/>
      <scheme val="minor"/>
    </font>
    <font>
      <b/>
      <sz val="12"/>
      <name val="Calibri"/>
      <family val="2"/>
      <scheme val="minor"/>
    </font>
    <font>
      <b/>
      <sz val="14"/>
      <color theme="1"/>
      <name val="Arial"/>
      <family val="2"/>
    </font>
    <font>
      <b/>
      <i/>
      <sz val="10"/>
      <color theme="1"/>
      <name val="Calibri"/>
      <family val="2"/>
      <scheme val="minor"/>
    </font>
    <font>
      <sz val="9"/>
      <color rgb="FF0070C0"/>
      <name val="Arial"/>
      <family val="2"/>
    </font>
    <font>
      <b/>
      <sz val="16"/>
      <color rgb="FFFF0000"/>
      <name val="Maitree"/>
    </font>
    <font>
      <b/>
      <sz val="12"/>
      <color theme="0"/>
      <name val="Calibri"/>
      <family val="2"/>
      <scheme val="minor"/>
    </font>
    <font>
      <sz val="12"/>
      <name val="Maitree"/>
    </font>
    <font>
      <b/>
      <sz val="18"/>
      <color theme="1"/>
      <name val="Maitree"/>
    </font>
    <font>
      <sz val="12"/>
      <color theme="0"/>
      <name val="Maitree"/>
    </font>
    <font>
      <sz val="16"/>
      <name val="Maitree"/>
    </font>
    <font>
      <sz val="14"/>
      <color rgb="FFFF0000"/>
      <name val="Maitree"/>
    </font>
    <font>
      <b/>
      <sz val="14"/>
      <color rgb="FFFF0000"/>
      <name val="Maitree"/>
    </font>
    <font>
      <b/>
      <sz val="14"/>
      <name val="Maitree"/>
    </font>
    <font>
      <sz val="11"/>
      <name val="Calibri"/>
      <family val="2"/>
      <scheme val="minor"/>
    </font>
    <font>
      <sz val="12"/>
      <color theme="1"/>
      <name val="Calibri"/>
      <family val="2"/>
      <scheme val="minor"/>
    </font>
    <font>
      <sz val="12"/>
      <color rgb="FF222222"/>
      <name val="Arial"/>
      <family val="2"/>
    </font>
    <font>
      <sz val="12"/>
      <color rgb="FF222222"/>
      <name val="Calibri"/>
      <family val="2"/>
      <scheme val="minor"/>
    </font>
    <font>
      <u/>
      <sz val="12"/>
      <color theme="10"/>
      <name val="Calibri"/>
      <family val="2"/>
      <scheme val="minor"/>
    </font>
    <font>
      <i/>
      <sz val="12"/>
      <color theme="0"/>
      <name val="Maitree"/>
    </font>
    <font>
      <sz val="12"/>
      <color theme="0"/>
      <name val="Calibri"/>
      <family val="2"/>
      <scheme val="minor"/>
    </font>
    <font>
      <sz val="14"/>
      <color theme="0"/>
      <name val="Maitree"/>
    </font>
    <font>
      <b/>
      <sz val="14"/>
      <color theme="0"/>
      <name val="Maitree"/>
    </font>
    <font>
      <i/>
      <sz val="14"/>
      <color theme="0"/>
      <name val="Maitree"/>
    </font>
    <font>
      <b/>
      <sz val="20"/>
      <color theme="0"/>
      <name val="Maitree"/>
    </font>
    <font>
      <i/>
      <sz val="20"/>
      <color theme="0"/>
      <name val="Maitree"/>
    </font>
    <font>
      <sz val="18"/>
      <color theme="0"/>
      <name val="Maitree"/>
    </font>
    <font>
      <b/>
      <sz val="18"/>
      <color theme="0"/>
      <name val="Maitree"/>
    </font>
    <font>
      <b/>
      <sz val="16"/>
      <color theme="0"/>
      <name val="Maitree"/>
    </font>
    <font>
      <b/>
      <sz val="11"/>
      <color theme="0"/>
      <name val="Calibri"/>
      <family val="2"/>
      <scheme val="minor"/>
    </font>
    <font>
      <b/>
      <i/>
      <sz val="16"/>
      <color theme="0"/>
      <name val="Maitree"/>
    </font>
    <font>
      <i/>
      <sz val="9"/>
      <color theme="0"/>
      <name val="Maitree"/>
    </font>
    <font>
      <b/>
      <sz val="11"/>
      <color theme="0"/>
      <name val="Maitree"/>
    </font>
    <font>
      <i/>
      <sz val="16"/>
      <color theme="0"/>
      <name val="Maitree"/>
    </font>
    <font>
      <sz val="16"/>
      <color theme="0"/>
      <name val="Maitree"/>
    </font>
    <font>
      <sz val="9"/>
      <color theme="0"/>
      <name val="Maitree"/>
    </font>
    <font>
      <sz val="14"/>
      <name val="Maitree"/>
    </font>
    <font>
      <i/>
      <sz val="18"/>
      <color theme="0"/>
      <name val="Maitree"/>
    </font>
    <font>
      <sz val="12.5"/>
      <color theme="1"/>
      <name val="Maitree"/>
    </font>
    <font>
      <b/>
      <sz val="12.5"/>
      <color theme="1"/>
      <name val="Maitree"/>
    </font>
    <font>
      <b/>
      <sz val="10"/>
      <color theme="0"/>
      <name val="Maitree"/>
    </font>
    <font>
      <i/>
      <sz val="12.5"/>
      <color theme="1"/>
      <name val="Maitree"/>
    </font>
    <font>
      <b/>
      <i/>
      <sz val="14"/>
      <color theme="1"/>
      <name val="Arial"/>
      <family val="2"/>
    </font>
    <font>
      <b/>
      <sz val="12"/>
      <color theme="1"/>
      <name val="Arial"/>
      <family val="2"/>
    </font>
    <font>
      <b/>
      <i/>
      <sz val="12"/>
      <color theme="0"/>
      <name val="Calibri"/>
      <family val="2"/>
      <scheme val="minor"/>
    </font>
    <font>
      <b/>
      <sz val="10"/>
      <color theme="0"/>
      <name val="Calibri"/>
      <family val="2"/>
      <scheme val="minor"/>
    </font>
    <font>
      <b/>
      <i/>
      <sz val="10"/>
      <color theme="0"/>
      <name val="Calibri"/>
      <family val="2"/>
      <scheme val="minor"/>
    </font>
    <font>
      <sz val="9"/>
      <name val="Calibri"/>
      <family val="2"/>
      <scheme val="minor"/>
    </font>
    <font>
      <b/>
      <sz val="22"/>
      <color theme="0"/>
      <name val="Maitree"/>
    </font>
    <font>
      <b/>
      <sz val="20"/>
      <color theme="1"/>
      <name val="Maitree"/>
    </font>
    <font>
      <sz val="20"/>
      <color theme="1"/>
      <name val="Maitree"/>
    </font>
    <font>
      <b/>
      <u/>
      <sz val="20"/>
      <color theme="1"/>
      <name val="Maitree"/>
    </font>
    <font>
      <b/>
      <sz val="16"/>
      <color rgb="FFFFFF00"/>
      <name val="Maitree"/>
    </font>
    <font>
      <b/>
      <sz val="12"/>
      <color rgb="FF41695B"/>
      <name val="Maitree"/>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41695B"/>
        <bgColor indexed="64"/>
      </patternFill>
    </fill>
    <fill>
      <patternFill patternType="solid">
        <fgColor rgb="FF483628"/>
        <bgColor indexed="64"/>
      </patternFill>
    </fill>
    <fill>
      <patternFill patternType="solid">
        <fgColor theme="4" tint="-0.249977111117893"/>
        <bgColor indexed="64"/>
      </patternFill>
    </fill>
    <fill>
      <patternFill patternType="solid">
        <fgColor rgb="FF0070C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rgb="FF0070C0"/>
        <bgColor rgb="FF000000"/>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27" fillId="0" borderId="1" applyBorder="0">
      <alignment horizontal="center" vertical="center" wrapText="1"/>
      <protection locked="0"/>
    </xf>
    <xf numFmtId="0" fontId="41" fillId="0" borderId="0" applyNumberFormat="0" applyFill="0" applyBorder="0" applyAlignment="0" applyProtection="0"/>
  </cellStyleXfs>
  <cellXfs count="606">
    <xf numFmtId="0" fontId="0" fillId="0" borderId="0" xfId="0"/>
    <xf numFmtId="0" fontId="0" fillId="0" borderId="0" xfId="0" applyAlignment="1">
      <alignment wrapText="1"/>
    </xf>
    <xf numFmtId="0" fontId="1" fillId="0" borderId="0" xfId="0" applyFont="1"/>
    <xf numFmtId="0" fontId="13" fillId="0" borderId="1" xfId="0" applyFont="1" applyBorder="1"/>
    <xf numFmtId="0" fontId="13" fillId="0" borderId="14" xfId="0" applyFont="1" applyBorder="1"/>
    <xf numFmtId="0" fontId="13" fillId="0" borderId="2" xfId="0" applyFont="1" applyBorder="1"/>
    <xf numFmtId="0" fontId="15" fillId="0" borderId="1" xfId="0" applyFont="1" applyBorder="1"/>
    <xf numFmtId="0" fontId="0" fillId="0" borderId="14" xfId="0" applyBorder="1"/>
    <xf numFmtId="0" fontId="0" fillId="0" borderId="1" xfId="0" applyBorder="1"/>
    <xf numFmtId="0" fontId="16" fillId="0" borderId="1" xfId="0" applyFont="1" applyBorder="1"/>
    <xf numFmtId="0" fontId="3" fillId="0" borderId="4" xfId="0" applyFont="1" applyBorder="1" applyAlignment="1">
      <alignment vertical="top" wrapText="1"/>
    </xf>
    <xf numFmtId="0" fontId="3" fillId="0" borderId="5"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39" fillId="0" borderId="0" xfId="0" applyFont="1"/>
    <xf numFmtId="0" fontId="40" fillId="0" borderId="0" xfId="0" applyFont="1"/>
    <xf numFmtId="0" fontId="20" fillId="0" borderId="0" xfId="0" applyFont="1" applyAlignment="1">
      <alignment horizontal="center" wrapText="1"/>
    </xf>
    <xf numFmtId="0" fontId="0" fillId="0" borderId="0" xfId="0" applyAlignment="1" applyProtection="1">
      <alignment wrapText="1"/>
      <protection locked="0"/>
    </xf>
    <xf numFmtId="0" fontId="38" fillId="0" borderId="0" xfId="0" applyFont="1"/>
    <xf numFmtId="0" fontId="37" fillId="0" borderId="5" xfId="0" applyFont="1" applyBorder="1" applyAlignment="1">
      <alignment vertical="top" wrapText="1"/>
    </xf>
    <xf numFmtId="0" fontId="37" fillId="0" borderId="13" xfId="0" applyFont="1" applyBorder="1" applyAlignment="1">
      <alignment vertical="top" wrapText="1"/>
    </xf>
    <xf numFmtId="164" fontId="17" fillId="0" borderId="1" xfId="0" applyNumberFormat="1" applyFont="1" applyBorder="1"/>
    <xf numFmtId="164" fontId="17" fillId="0" borderId="14" xfId="0" applyNumberFormat="1" applyFont="1" applyBorder="1"/>
    <xf numFmtId="164" fontId="17" fillId="0" borderId="2" xfId="0" applyNumberFormat="1" applyFont="1" applyBorder="1"/>
    <xf numFmtId="0" fontId="2" fillId="0" borderId="1" xfId="0" applyFont="1" applyBorder="1" applyAlignment="1" applyProtection="1">
      <alignment horizontal="center" vertical="center" wrapText="1"/>
      <protection locked="0"/>
    </xf>
    <xf numFmtId="0" fontId="2" fillId="9" borderId="1" xfId="0" applyFont="1" applyFill="1" applyBorder="1" applyAlignment="1" applyProtection="1">
      <alignment horizontal="center" vertical="center" wrapText="1"/>
      <protection locked="0"/>
    </xf>
    <xf numFmtId="0" fontId="14" fillId="5" borderId="2"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8" borderId="1" xfId="0" applyFont="1" applyFill="1" applyBorder="1" applyAlignment="1">
      <alignment horizontal="center" vertical="center"/>
    </xf>
    <xf numFmtId="165" fontId="9" fillId="6" borderId="1" xfId="0" applyNumberFormat="1" applyFont="1" applyFill="1" applyBorder="1" applyAlignment="1" applyProtection="1">
      <alignment vertical="center" wrapText="1"/>
      <protection locked="0"/>
    </xf>
    <xf numFmtId="165" fontId="9" fillId="6" borderId="1" xfId="0" applyNumberFormat="1" applyFont="1" applyFill="1" applyBorder="1" applyAlignment="1" applyProtection="1">
      <alignment horizontal="center" wrapText="1"/>
      <protection locked="0"/>
    </xf>
    <xf numFmtId="0" fontId="0" fillId="0" borderId="0" xfId="0" applyProtection="1">
      <protection locked="0"/>
    </xf>
    <xf numFmtId="0" fontId="23" fillId="0" borderId="0" xfId="0" applyFont="1" applyAlignment="1" applyProtection="1">
      <alignment wrapText="1"/>
      <protection locked="0"/>
    </xf>
    <xf numFmtId="0" fontId="43" fillId="0" borderId="0" xfId="0" applyFont="1" applyAlignment="1" applyProtection="1">
      <alignment wrapText="1"/>
      <protection locked="0"/>
    </xf>
    <xf numFmtId="0" fontId="0" fillId="0" borderId="0" xfId="0" applyAlignment="1" applyProtection="1">
      <alignment vertical="center" wrapText="1"/>
      <protection locked="0"/>
    </xf>
    <xf numFmtId="0" fontId="20" fillId="0" borderId="0" xfId="0" applyFont="1" applyAlignment="1" applyProtection="1">
      <alignment wrapText="1"/>
      <protection locked="0"/>
    </xf>
    <xf numFmtId="165" fontId="14" fillId="6" borderId="1" xfId="0" applyNumberFormat="1" applyFont="1" applyFill="1" applyBorder="1" applyAlignment="1" applyProtection="1">
      <alignment wrapText="1"/>
      <protection locked="0"/>
    </xf>
    <xf numFmtId="165" fontId="29" fillId="6" borderId="1" xfId="0" applyNumberFormat="1" applyFont="1" applyFill="1" applyBorder="1" applyProtection="1">
      <protection locked="0"/>
    </xf>
    <xf numFmtId="49" fontId="11" fillId="0" borderId="1" xfId="0" applyNumberFormat="1"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165" fontId="24" fillId="6" borderId="1" xfId="0" applyNumberFormat="1" applyFont="1" applyFill="1" applyBorder="1" applyProtection="1">
      <protection locked="0"/>
    </xf>
    <xf numFmtId="165" fontId="4" fillId="6" borderId="1" xfId="0" applyNumberFormat="1" applyFont="1" applyFill="1" applyBorder="1" applyAlignment="1" applyProtection="1">
      <alignment vertical="top" wrapText="1"/>
      <protection locked="0"/>
    </xf>
    <xf numFmtId="0" fontId="30" fillId="0" borderId="3" xfId="0" applyFont="1" applyBorder="1" applyAlignment="1" applyProtection="1">
      <alignment horizontal="center" vertical="center" wrapText="1"/>
      <protection locked="0"/>
    </xf>
    <xf numFmtId="165" fontId="14" fillId="6" borderId="1" xfId="0" applyNumberFormat="1" applyFont="1" applyFill="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22" fillId="0" borderId="1" xfId="0" applyFont="1" applyBorder="1" applyAlignment="1">
      <alignment horizontal="center" vertical="center" wrapText="1"/>
    </xf>
    <xf numFmtId="49" fontId="14" fillId="5" borderId="1" xfId="0" applyNumberFormat="1" applyFont="1" applyFill="1" applyBorder="1" applyAlignment="1">
      <alignment horizontal="center" vertical="center" wrapText="1"/>
    </xf>
    <xf numFmtId="0" fontId="22" fillId="5" borderId="1" xfId="0" applyFont="1" applyFill="1" applyBorder="1" applyAlignment="1">
      <alignment horizontal="center" vertical="center" wrapText="1"/>
    </xf>
    <xf numFmtId="0" fontId="2" fillId="6" borderId="8" xfId="0" applyFont="1" applyFill="1" applyBorder="1" applyAlignment="1">
      <alignment wrapText="1"/>
    </xf>
    <xf numFmtId="0" fontId="14" fillId="8" borderId="39" xfId="0" applyFont="1" applyFill="1" applyBorder="1" applyAlignment="1">
      <alignment horizontal="center" vertical="center" wrapText="1"/>
    </xf>
    <xf numFmtId="0" fontId="2" fillId="9" borderId="39" xfId="0" applyFont="1" applyFill="1" applyBorder="1" applyAlignment="1" applyProtection="1">
      <alignment horizontal="center" vertical="center" wrapText="1"/>
      <protection locked="0"/>
    </xf>
    <xf numFmtId="0" fontId="2" fillId="6" borderId="6" xfId="0" applyFont="1" applyFill="1" applyBorder="1" applyAlignment="1">
      <alignment wrapText="1"/>
    </xf>
    <xf numFmtId="0" fontId="14" fillId="5" borderId="3"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0" fillId="0" borderId="1" xfId="0" applyBorder="1" applyAlignment="1" applyProtection="1">
      <alignment horizontal="center" vertical="center" wrapText="1"/>
      <protection locked="0"/>
    </xf>
    <xf numFmtId="0" fontId="30" fillId="0" borderId="1" xfId="0" applyFont="1" applyBorder="1" applyAlignment="1">
      <alignment horizontal="center" vertical="center" wrapText="1"/>
    </xf>
    <xf numFmtId="0" fontId="55" fillId="5" borderId="1" xfId="0" applyFont="1" applyFill="1" applyBorder="1" applyAlignment="1">
      <alignment horizontal="center" vertical="center" wrapText="1"/>
    </xf>
    <xf numFmtId="0" fontId="2" fillId="6" borderId="4" xfId="0" applyFont="1" applyFill="1" applyBorder="1" applyAlignment="1">
      <alignment wrapText="1"/>
    </xf>
    <xf numFmtId="0" fontId="32" fillId="6" borderId="4" xfId="0" applyFont="1" applyFill="1" applyBorder="1" applyAlignment="1">
      <alignment wrapText="1"/>
    </xf>
    <xf numFmtId="0" fontId="9" fillId="0" borderId="1" xfId="0" applyFont="1" applyBorder="1" applyAlignment="1">
      <alignment horizontal="center" vertical="center" wrapText="1"/>
    </xf>
    <xf numFmtId="0" fontId="5" fillId="6" borderId="1" xfId="0" applyFont="1" applyFill="1" applyBorder="1" applyAlignment="1">
      <alignment horizontal="center" vertical="center" wrapText="1"/>
    </xf>
    <xf numFmtId="0" fontId="32" fillId="6" borderId="1" xfId="0" applyFont="1" applyFill="1" applyBorder="1" applyAlignment="1">
      <alignment horizontal="center" vertical="center" wrapText="1"/>
    </xf>
    <xf numFmtId="17" fontId="5" fillId="0" borderId="1" xfId="0" applyNumberFormat="1" applyFont="1" applyBorder="1" applyAlignment="1">
      <alignment horizontal="center" vertical="center" wrapText="1"/>
    </xf>
    <xf numFmtId="0" fontId="14" fillId="5" borderId="0" xfId="0" applyFont="1" applyFill="1" applyAlignment="1">
      <alignment horizontal="center" vertical="center" wrapText="1"/>
    </xf>
    <xf numFmtId="49" fontId="34" fillId="0" borderId="1" xfId="0" applyNumberFormat="1" applyFont="1" applyBorder="1" applyAlignment="1" applyProtection="1">
      <alignment horizontal="center" vertical="center" wrapText="1"/>
      <protection locked="0"/>
    </xf>
    <xf numFmtId="0" fontId="52" fillId="5" borderId="1" xfId="0" applyFont="1" applyFill="1" applyBorder="1" applyAlignment="1">
      <alignment horizontal="center" vertical="center" wrapText="1"/>
    </xf>
    <xf numFmtId="0" fontId="20" fillId="0" borderId="1" xfId="0" applyFont="1" applyBorder="1" applyAlignment="1">
      <alignment horizontal="center" vertical="center" wrapText="1"/>
    </xf>
    <xf numFmtId="165" fontId="2" fillId="6" borderId="1" xfId="0" applyNumberFormat="1" applyFont="1" applyFill="1" applyBorder="1" applyProtection="1">
      <protection locked="0"/>
    </xf>
    <xf numFmtId="165" fontId="3" fillId="6" borderId="1" xfId="0" applyNumberFormat="1" applyFont="1" applyFill="1" applyBorder="1" applyProtection="1">
      <protection locked="0"/>
    </xf>
    <xf numFmtId="165" fontId="4" fillId="6" borderId="1" xfId="0" applyNumberFormat="1" applyFont="1" applyFill="1" applyBorder="1" applyAlignment="1" applyProtection="1">
      <alignment horizontal="center" vertical="center" wrapText="1"/>
      <protection locked="0"/>
    </xf>
    <xf numFmtId="165" fontId="3" fillId="6" borderId="1" xfId="0" applyNumberFormat="1" applyFont="1" applyFill="1" applyBorder="1" applyAlignment="1" applyProtection="1">
      <alignment horizontal="center" vertical="center"/>
      <protection locked="0"/>
    </xf>
    <xf numFmtId="0" fontId="14" fillId="8" borderId="5" xfId="0" applyFont="1" applyFill="1" applyBorder="1" applyAlignment="1">
      <alignment horizontal="center" vertical="center"/>
    </xf>
    <xf numFmtId="0" fontId="2" fillId="9" borderId="5" xfId="0" applyFont="1" applyFill="1" applyBorder="1" applyAlignment="1" applyProtection="1">
      <alignment horizontal="center" vertical="center" wrapText="1"/>
      <protection locked="0"/>
    </xf>
    <xf numFmtId="0" fontId="14" fillId="5" borderId="39" xfId="0" applyFont="1" applyFill="1" applyBorder="1" applyAlignment="1">
      <alignment horizontal="center" vertical="center" wrapText="1"/>
    </xf>
    <xf numFmtId="0" fontId="14" fillId="5" borderId="32" xfId="0" applyFont="1" applyFill="1" applyBorder="1" applyAlignment="1">
      <alignment horizontal="center" vertical="center" wrapText="1"/>
    </xf>
    <xf numFmtId="0" fontId="2" fillId="6" borderId="40" xfId="0" applyFont="1" applyFill="1" applyBorder="1" applyAlignment="1">
      <alignment wrapText="1"/>
    </xf>
    <xf numFmtId="0" fontId="2" fillId="6" borderId="29" xfId="0" applyFont="1" applyFill="1" applyBorder="1" applyAlignment="1">
      <alignment wrapText="1"/>
    </xf>
    <xf numFmtId="0" fontId="22" fillId="0" borderId="32" xfId="0" applyFont="1" applyBorder="1" applyAlignment="1">
      <alignment horizontal="center" vertical="center" wrapText="1"/>
    </xf>
    <xf numFmtId="0" fontId="3" fillId="0" borderId="32" xfId="0" applyFont="1" applyBorder="1" applyAlignment="1" applyProtection="1">
      <alignment horizontal="center" vertical="center" wrapText="1"/>
      <protection locked="0"/>
    </xf>
    <xf numFmtId="0" fontId="22" fillId="5" borderId="32" xfId="0" applyFont="1" applyFill="1" applyBorder="1" applyAlignment="1">
      <alignment horizontal="center" vertical="center" wrapText="1"/>
    </xf>
    <xf numFmtId="0" fontId="14" fillId="6" borderId="32" xfId="0" applyFont="1" applyFill="1" applyBorder="1" applyAlignment="1">
      <alignment horizontal="center" vertical="center" wrapText="1"/>
    </xf>
    <xf numFmtId="0" fontId="32" fillId="5" borderId="32" xfId="0" applyFont="1" applyFill="1" applyBorder="1" applyAlignment="1">
      <alignment horizontal="center" vertical="center" wrapText="1"/>
    </xf>
    <xf numFmtId="0" fontId="2" fillId="6" borderId="48" xfId="0" applyFont="1" applyFill="1" applyBorder="1" applyAlignment="1">
      <alignment wrapText="1"/>
    </xf>
    <xf numFmtId="0" fontId="2" fillId="6" borderId="45" xfId="0" applyFont="1" applyFill="1" applyBorder="1" applyAlignment="1">
      <alignment wrapText="1"/>
    </xf>
    <xf numFmtId="0" fontId="32" fillId="5" borderId="32" xfId="0" applyFont="1" applyFill="1" applyBorder="1" applyAlignment="1">
      <alignment horizontal="left" vertical="top" wrapText="1"/>
    </xf>
    <xf numFmtId="0" fontId="32" fillId="6" borderId="32" xfId="0" applyFont="1" applyFill="1" applyBorder="1" applyAlignment="1">
      <alignment horizontal="center" vertical="center" wrapText="1"/>
    </xf>
    <xf numFmtId="165" fontId="14" fillId="6" borderId="32" xfId="0" applyNumberFormat="1" applyFont="1" applyFill="1" applyBorder="1" applyAlignment="1" applyProtection="1">
      <alignment wrapText="1"/>
      <protection locked="0"/>
    </xf>
    <xf numFmtId="165" fontId="9" fillId="6" borderId="32" xfId="0" applyNumberFormat="1" applyFont="1" applyFill="1" applyBorder="1" applyAlignment="1" applyProtection="1">
      <alignment wrapText="1"/>
      <protection locked="0"/>
    </xf>
    <xf numFmtId="0" fontId="14" fillId="5" borderId="39" xfId="0" applyFont="1" applyFill="1" applyBorder="1" applyAlignment="1">
      <alignment horizontal="center" vertical="center"/>
    </xf>
    <xf numFmtId="0" fontId="2" fillId="0" borderId="32" xfId="0" applyFont="1" applyBorder="1" applyAlignment="1">
      <alignment horizontal="center" vertical="center" wrapText="1"/>
    </xf>
    <xf numFmtId="0" fontId="2" fillId="6" borderId="18" xfId="0" applyFont="1" applyFill="1" applyBorder="1" applyAlignment="1">
      <alignment wrapText="1"/>
    </xf>
    <xf numFmtId="0" fontId="2" fillId="6" borderId="0" xfId="0" applyFont="1" applyFill="1" applyAlignment="1">
      <alignment wrapText="1"/>
    </xf>
    <xf numFmtId="0" fontId="2" fillId="6" borderId="19" xfId="0" applyFont="1" applyFill="1" applyBorder="1" applyAlignment="1">
      <alignment wrapText="1"/>
    </xf>
    <xf numFmtId="0" fontId="14" fillId="6" borderId="24"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2" fillId="6" borderId="49" xfId="0" applyFont="1" applyFill="1" applyBorder="1" applyAlignment="1">
      <alignment wrapText="1"/>
    </xf>
    <xf numFmtId="0" fontId="2" fillId="6" borderId="42" xfId="0" applyFont="1" applyFill="1" applyBorder="1" applyAlignment="1">
      <alignment wrapText="1"/>
    </xf>
    <xf numFmtId="0" fontId="32" fillId="6" borderId="49" xfId="0" applyFont="1" applyFill="1" applyBorder="1" applyAlignment="1">
      <alignment wrapText="1"/>
    </xf>
    <xf numFmtId="0" fontId="32" fillId="6" borderId="42" xfId="0" applyFont="1" applyFill="1" applyBorder="1" applyAlignment="1">
      <alignment wrapText="1"/>
    </xf>
    <xf numFmtId="165" fontId="14" fillId="6" borderId="1" xfId="0" applyNumberFormat="1" applyFont="1" applyFill="1" applyBorder="1" applyProtection="1">
      <protection locked="0"/>
    </xf>
    <xf numFmtId="49" fontId="11" fillId="0" borderId="39" xfId="0" applyNumberFormat="1" applyFont="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36" fillId="11" borderId="1" xfId="0" applyFont="1" applyFill="1" applyBorder="1" applyAlignment="1" applyProtection="1">
      <alignment horizontal="center" vertical="center" wrapText="1"/>
      <protection locked="0"/>
    </xf>
    <xf numFmtId="0" fontId="0" fillId="11" borderId="0" xfId="0" applyFill="1"/>
    <xf numFmtId="0" fontId="12" fillId="0" borderId="0" xfId="0" applyFont="1" applyAlignment="1">
      <alignment vertical="center" wrapText="1"/>
    </xf>
    <xf numFmtId="0" fontId="0" fillId="0" borderId="0" xfId="0" applyAlignment="1">
      <alignment vertical="center" wrapText="1"/>
    </xf>
    <xf numFmtId="0" fontId="0" fillId="0" borderId="0" xfId="0" applyAlignment="1">
      <alignment vertical="center"/>
    </xf>
    <xf numFmtId="0" fontId="68" fillId="8" borderId="5" xfId="0" applyFont="1" applyFill="1" applyBorder="1" applyAlignment="1">
      <alignment horizontal="center" vertical="center" wrapText="1"/>
    </xf>
    <xf numFmtId="0" fontId="68" fillId="8" borderId="1" xfId="0" applyFont="1" applyFill="1" applyBorder="1" applyAlignment="1">
      <alignment horizontal="center" vertical="center" wrapText="1"/>
    </xf>
    <xf numFmtId="0" fontId="68" fillId="8" borderId="39" xfId="0" applyFont="1" applyFill="1" applyBorder="1" applyAlignment="1">
      <alignment horizontal="center" vertical="center" wrapText="1"/>
    </xf>
    <xf numFmtId="0" fontId="68" fillId="12" borderId="5" xfId="0" applyFont="1" applyFill="1" applyBorder="1" applyAlignment="1">
      <alignment horizontal="center" vertical="center" wrapText="1"/>
    </xf>
    <xf numFmtId="0" fontId="68" fillId="12" borderId="1" xfId="0" applyFont="1" applyFill="1" applyBorder="1" applyAlignment="1">
      <alignment horizontal="center" vertical="center" wrapText="1"/>
    </xf>
    <xf numFmtId="0" fontId="68" fillId="12" borderId="39"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6" fillId="4" borderId="60" xfId="0" applyFont="1" applyFill="1" applyBorder="1" applyAlignment="1">
      <alignment horizontal="center" vertical="center" wrapText="1"/>
    </xf>
    <xf numFmtId="0" fontId="69" fillId="8" borderId="5" xfId="0" applyFont="1" applyFill="1" applyBorder="1" applyAlignment="1">
      <alignment horizontal="center" vertical="center" wrapText="1"/>
    </xf>
    <xf numFmtId="0" fontId="69" fillId="8" borderId="1" xfId="0" applyFont="1" applyFill="1" applyBorder="1" applyAlignment="1">
      <alignment horizontal="center" vertical="center" wrapText="1"/>
    </xf>
    <xf numFmtId="0" fontId="69" fillId="8" borderId="39" xfId="0" applyFont="1" applyFill="1" applyBorder="1" applyAlignment="1">
      <alignment horizontal="center" vertical="center" wrapText="1"/>
    </xf>
    <xf numFmtId="0" fontId="69" fillId="12" borderId="5" xfId="0" applyFont="1" applyFill="1" applyBorder="1" applyAlignment="1">
      <alignment horizontal="center" vertical="center" wrapText="1"/>
    </xf>
    <xf numFmtId="0" fontId="69" fillId="12" borderId="1" xfId="0" applyFont="1" applyFill="1" applyBorder="1" applyAlignment="1">
      <alignment horizontal="center" vertical="center" wrapText="1"/>
    </xf>
    <xf numFmtId="0" fontId="69" fillId="12" borderId="39" xfId="0" applyFont="1" applyFill="1" applyBorder="1" applyAlignment="1">
      <alignment horizontal="center" vertical="center" wrapText="1"/>
    </xf>
    <xf numFmtId="0" fontId="69" fillId="8" borderId="60" xfId="0" applyFont="1" applyFill="1" applyBorder="1" applyAlignment="1">
      <alignment horizontal="center" vertical="center" wrapText="1"/>
    </xf>
    <xf numFmtId="0" fontId="70" fillId="4" borderId="59" xfId="0" applyFont="1" applyFill="1" applyBorder="1" applyAlignment="1" applyProtection="1">
      <alignment horizontal="center" vertical="center" wrapText="1"/>
      <protection locked="0"/>
    </xf>
    <xf numFmtId="0" fontId="70" fillId="0" borderId="1" xfId="1" applyFont="1" applyBorder="1">
      <alignment horizontal="center" vertical="center" wrapText="1"/>
      <protection locked="0"/>
    </xf>
    <xf numFmtId="0" fontId="70" fillId="0" borderId="60" xfId="1" applyFont="1" applyBorder="1">
      <alignment horizontal="center" vertical="center" wrapText="1"/>
      <protection locked="0"/>
    </xf>
    <xf numFmtId="0" fontId="70" fillId="9" borderId="5" xfId="1" applyFont="1" applyFill="1" applyBorder="1">
      <alignment horizontal="center" vertical="center" wrapText="1"/>
      <protection locked="0"/>
    </xf>
    <xf numFmtId="0" fontId="70" fillId="9" borderId="1" xfId="1" applyFont="1" applyFill="1" applyBorder="1">
      <alignment horizontal="center" vertical="center" wrapText="1"/>
      <protection locked="0"/>
    </xf>
    <xf numFmtId="0" fontId="70" fillId="9" borderId="39" xfId="1" applyFont="1" applyFill="1" applyBorder="1">
      <alignment horizontal="center" vertical="center" wrapText="1"/>
      <protection locked="0"/>
    </xf>
    <xf numFmtId="0" fontId="23" fillId="9" borderId="5" xfId="0" applyFont="1" applyFill="1" applyBorder="1" applyAlignment="1">
      <alignment horizontal="center" vertical="center" wrapText="1"/>
    </xf>
    <xf numFmtId="0" fontId="23" fillId="9" borderId="1" xfId="0" applyFont="1" applyFill="1" applyBorder="1" applyAlignment="1">
      <alignment horizontal="center" vertical="center" wrapText="1"/>
    </xf>
    <xf numFmtId="0" fontId="23" fillId="9" borderId="60" xfId="0" applyFont="1" applyFill="1" applyBorder="1" applyAlignment="1">
      <alignment horizontal="center" vertical="center" wrapText="1"/>
    </xf>
    <xf numFmtId="0" fontId="70" fillId="4" borderId="63" xfId="0" applyFont="1" applyFill="1" applyBorder="1" applyAlignment="1" applyProtection="1">
      <alignment horizontal="center" vertical="center" wrapText="1"/>
      <protection locked="0"/>
    </xf>
    <xf numFmtId="0" fontId="70" fillId="0" borderId="74" xfId="1" applyFont="1" applyBorder="1">
      <alignment horizontal="center" vertical="center" wrapText="1"/>
      <protection locked="0"/>
    </xf>
    <xf numFmtId="0" fontId="70" fillId="0" borderId="64" xfId="1" applyFont="1" applyBorder="1">
      <alignment horizontal="center" vertical="center" wrapText="1"/>
      <protection locked="0"/>
    </xf>
    <xf numFmtId="0" fontId="70" fillId="9" borderId="75" xfId="1" applyFont="1" applyFill="1" applyBorder="1">
      <alignment horizontal="center" vertical="center" wrapText="1"/>
      <protection locked="0"/>
    </xf>
    <xf numFmtId="0" fontId="70" fillId="9" borderId="74" xfId="1" applyFont="1" applyFill="1" applyBorder="1">
      <alignment horizontal="center" vertical="center" wrapText="1"/>
      <protection locked="0"/>
    </xf>
    <xf numFmtId="0" fontId="70" fillId="9" borderId="76" xfId="1" applyFont="1" applyFill="1" applyBorder="1">
      <alignment horizontal="center" vertical="center" wrapText="1"/>
      <protection locked="0"/>
    </xf>
    <xf numFmtId="0" fontId="23" fillId="9" borderId="75" xfId="0" applyFont="1" applyFill="1" applyBorder="1" applyAlignment="1">
      <alignment horizontal="center" vertical="center" wrapText="1"/>
    </xf>
    <xf numFmtId="0" fontId="23" fillId="9" borderId="74" xfId="0" applyFont="1" applyFill="1" applyBorder="1" applyAlignment="1">
      <alignment horizontal="center" vertical="center" wrapText="1"/>
    </xf>
    <xf numFmtId="0" fontId="23" fillId="9" borderId="64" xfId="0" applyFont="1" applyFill="1" applyBorder="1" applyAlignment="1">
      <alignment horizontal="center" vertical="center" wrapText="1"/>
    </xf>
    <xf numFmtId="0" fontId="14" fillId="8" borderId="32" xfId="0" applyFont="1" applyFill="1" applyBorder="1" applyAlignment="1">
      <alignment horizontal="center" vertical="center"/>
    </xf>
    <xf numFmtId="0" fontId="2" fillId="9" borderId="32" xfId="0" applyFont="1" applyFill="1" applyBorder="1" applyAlignment="1" applyProtection="1">
      <alignment horizontal="center" vertical="center" wrapText="1"/>
      <protection locked="0"/>
    </xf>
    <xf numFmtId="0" fontId="14" fillId="8" borderId="27" xfId="0" applyFont="1" applyFill="1" applyBorder="1" applyAlignment="1">
      <alignment horizontal="center" vertical="center"/>
    </xf>
    <xf numFmtId="165" fontId="51" fillId="6" borderId="14" xfId="0" applyNumberFormat="1" applyFont="1" applyFill="1" applyBorder="1" applyAlignment="1" applyProtection="1">
      <alignment wrapText="1"/>
      <protection locked="0"/>
    </xf>
    <xf numFmtId="165" fontId="14" fillId="6" borderId="3" xfId="0" applyNumberFormat="1" applyFont="1" applyFill="1" applyBorder="1" applyAlignment="1" applyProtection="1">
      <alignment wrapText="1"/>
      <protection locked="0"/>
    </xf>
    <xf numFmtId="49" fontId="14" fillId="5" borderId="5" xfId="0" applyNumberFormat="1" applyFont="1" applyFill="1" applyBorder="1" applyAlignment="1">
      <alignment horizontal="center" vertical="center" wrapText="1"/>
    </xf>
    <xf numFmtId="165" fontId="14" fillId="6" borderId="4" xfId="0" applyNumberFormat="1" applyFont="1" applyFill="1" applyBorder="1" applyAlignment="1" applyProtection="1">
      <alignment wrapText="1"/>
      <protection locked="0"/>
    </xf>
    <xf numFmtId="49" fontId="14" fillId="5" borderId="4" xfId="0" applyNumberFormat="1" applyFont="1" applyFill="1" applyBorder="1" applyAlignment="1">
      <alignment horizontal="center" vertical="center" wrapText="1"/>
    </xf>
    <xf numFmtId="0" fontId="14" fillId="5" borderId="27" xfId="0" applyFont="1" applyFill="1" applyBorder="1" applyAlignment="1">
      <alignment horizontal="center" vertical="center" wrapText="1"/>
    </xf>
    <xf numFmtId="0" fontId="30" fillId="0" borderId="39"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49" fontId="10"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pplyProtection="1">
      <alignment vertical="center" wrapText="1"/>
      <protection locked="0"/>
    </xf>
    <xf numFmtId="0" fontId="3" fillId="0" borderId="39" xfId="0" applyFont="1" applyBorder="1" applyAlignment="1">
      <alignment vertical="center" wrapText="1"/>
    </xf>
    <xf numFmtId="49" fontId="28" fillId="0" borderId="1" xfId="0" applyNumberFormat="1" applyFont="1" applyBorder="1" applyAlignment="1" applyProtection="1">
      <alignment horizontal="center" vertical="center" wrapText="1"/>
      <protection locked="0"/>
    </xf>
    <xf numFmtId="0" fontId="2" fillId="0" borderId="0" xfId="0" applyFont="1" applyAlignment="1">
      <alignment horizontal="center" vertical="center" wrapText="1"/>
    </xf>
    <xf numFmtId="0" fontId="0" fillId="0" borderId="0" xfId="0" applyAlignment="1">
      <alignment horizontal="center" vertical="center" wrapText="1"/>
    </xf>
    <xf numFmtId="0" fontId="2" fillId="9" borderId="31" xfId="0" applyFont="1" applyFill="1" applyBorder="1" applyAlignment="1" applyProtection="1">
      <alignment horizontal="center" vertical="center" wrapText="1"/>
      <protection locked="0"/>
    </xf>
    <xf numFmtId="0" fontId="30" fillId="9" borderId="81" xfId="0" applyFont="1" applyFill="1" applyBorder="1" applyAlignment="1" applyProtection="1">
      <alignment horizontal="center" vertical="center" wrapText="1"/>
      <protection locked="0"/>
    </xf>
    <xf numFmtId="0" fontId="30" fillId="9" borderId="30" xfId="0" applyFont="1" applyFill="1" applyBorder="1" applyAlignment="1" applyProtection="1">
      <alignment horizontal="center" vertical="center" wrapText="1"/>
      <protection locked="0"/>
    </xf>
    <xf numFmtId="0" fontId="32" fillId="5" borderId="39" xfId="0" applyFont="1" applyFill="1" applyBorder="1" applyAlignment="1">
      <alignment horizontal="center" vertical="center" wrapText="1"/>
    </xf>
    <xf numFmtId="0" fontId="2" fillId="0" borderId="0" xfId="0" applyFont="1" applyAlignment="1" applyProtection="1">
      <alignment wrapText="1"/>
      <protection locked="0"/>
    </xf>
    <xf numFmtId="0" fontId="2" fillId="0" borderId="0" xfId="0" applyFont="1"/>
    <xf numFmtId="0" fontId="2" fillId="0" borderId="1" xfId="0" applyFont="1" applyBorder="1" applyAlignment="1" applyProtection="1">
      <alignment horizontal="center" vertical="center" wrapText="1"/>
      <protection locked="0"/>
    </xf>
    <xf numFmtId="0" fontId="32" fillId="5" borderId="1" xfId="0" applyFont="1" applyFill="1" applyBorder="1" applyAlignment="1">
      <alignment horizontal="center" vertical="center" wrapText="1"/>
    </xf>
    <xf numFmtId="0" fontId="14" fillId="8" borderId="5" xfId="0" applyFont="1" applyFill="1" applyBorder="1" applyAlignment="1">
      <alignment horizontal="center" vertical="center"/>
    </xf>
    <xf numFmtId="0" fontId="14" fillId="8" borderId="1" xfId="0" applyFont="1" applyFill="1" applyBorder="1" applyAlignment="1">
      <alignment horizontal="center" vertical="center"/>
    </xf>
    <xf numFmtId="0" fontId="14" fillId="8" borderId="39" xfId="0" applyFont="1" applyFill="1" applyBorder="1" applyAlignment="1">
      <alignment horizontal="center" vertical="center"/>
    </xf>
    <xf numFmtId="0" fontId="2" fillId="9" borderId="40" xfId="0" applyFont="1" applyFill="1" applyBorder="1" applyAlignment="1" applyProtection="1">
      <alignment horizontal="center" vertical="top" wrapText="1"/>
      <protection locked="0"/>
    </xf>
    <xf numFmtId="0" fontId="2" fillId="9" borderId="6" xfId="0" applyFont="1" applyFill="1" applyBorder="1" applyAlignment="1" applyProtection="1">
      <alignment horizontal="center" vertical="top" wrapText="1"/>
      <protection locked="0"/>
    </xf>
    <xf numFmtId="0" fontId="2" fillId="9" borderId="29" xfId="0" applyFont="1" applyFill="1" applyBorder="1" applyAlignment="1" applyProtection="1">
      <alignment horizontal="center" vertical="top" wrapText="1"/>
      <protection locked="0"/>
    </xf>
    <xf numFmtId="0" fontId="2" fillId="9" borderId="18" xfId="0" applyFont="1" applyFill="1" applyBorder="1" applyAlignment="1" applyProtection="1">
      <alignment horizontal="center" vertical="top" wrapText="1"/>
      <protection locked="0"/>
    </xf>
    <xf numFmtId="0" fontId="2" fillId="9" borderId="0" xfId="0" applyFont="1" applyFill="1" applyAlignment="1" applyProtection="1">
      <alignment horizontal="center" vertical="top" wrapText="1"/>
      <protection locked="0"/>
    </xf>
    <xf numFmtId="0" fontId="2" fillId="9" borderId="19" xfId="0" applyFont="1" applyFill="1" applyBorder="1" applyAlignment="1" applyProtection="1">
      <alignment horizontal="center" vertical="top" wrapText="1"/>
      <protection locked="0"/>
    </xf>
    <xf numFmtId="0" fontId="2" fillId="9" borderId="48" xfId="0" applyFont="1" applyFill="1" applyBorder="1" applyAlignment="1" applyProtection="1">
      <alignment horizontal="center" vertical="top" wrapText="1"/>
      <protection locked="0"/>
    </xf>
    <xf numFmtId="0" fontId="2" fillId="9" borderId="8" xfId="0" applyFont="1" applyFill="1" applyBorder="1" applyAlignment="1" applyProtection="1">
      <alignment horizontal="center" vertical="top" wrapText="1"/>
      <protection locked="0"/>
    </xf>
    <xf numFmtId="0" fontId="2" fillId="9" borderId="45" xfId="0" applyFont="1" applyFill="1" applyBorder="1" applyAlignment="1" applyProtection="1">
      <alignment horizontal="center" vertical="top" wrapText="1"/>
      <protection locked="0"/>
    </xf>
    <xf numFmtId="0" fontId="2" fillId="9" borderId="53" xfId="0" applyFont="1" applyFill="1" applyBorder="1" applyAlignment="1" applyProtection="1">
      <alignment horizontal="center" vertical="top" wrapText="1"/>
      <protection locked="0"/>
    </xf>
    <xf numFmtId="0" fontId="2" fillId="9" borderId="21" xfId="0" applyFont="1" applyFill="1" applyBorder="1" applyAlignment="1" applyProtection="1">
      <alignment horizontal="center" vertical="top" wrapText="1"/>
      <protection locked="0"/>
    </xf>
    <xf numFmtId="0" fontId="2" fillId="9" borderId="22" xfId="0" applyFont="1" applyFill="1" applyBorder="1" applyAlignment="1" applyProtection="1">
      <alignment horizontal="center" vertical="top" wrapText="1"/>
      <protection locked="0"/>
    </xf>
    <xf numFmtId="0" fontId="2" fillId="9" borderId="15" xfId="0" applyFont="1" applyFill="1" applyBorder="1" applyAlignment="1" applyProtection="1">
      <alignment horizontal="center" vertical="top" wrapText="1"/>
      <protection locked="0"/>
    </xf>
    <xf numFmtId="0" fontId="2" fillId="9" borderId="16" xfId="0" applyFont="1" applyFill="1" applyBorder="1" applyAlignment="1" applyProtection="1">
      <alignment horizontal="center" vertical="top" wrapText="1"/>
      <protection locked="0"/>
    </xf>
    <xf numFmtId="0" fontId="2" fillId="9" borderId="17" xfId="0" applyFont="1" applyFill="1" applyBorder="1" applyAlignment="1" applyProtection="1">
      <alignment horizontal="center" vertical="top" wrapText="1"/>
      <protection locked="0"/>
    </xf>
    <xf numFmtId="0" fontId="14" fillId="8" borderId="51" xfId="0" applyFont="1" applyFill="1" applyBorder="1" applyAlignment="1">
      <alignment horizontal="center" vertical="center"/>
    </xf>
    <xf numFmtId="0" fontId="14" fillId="8" borderId="52" xfId="0" applyFont="1" applyFill="1" applyBorder="1" applyAlignment="1">
      <alignment horizontal="center" vertical="center"/>
    </xf>
    <xf numFmtId="0" fontId="14" fillId="5" borderId="3"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42" xfId="0" applyFont="1" applyFill="1"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42" xfId="0" applyFont="1" applyBorder="1" applyAlignment="1" applyProtection="1">
      <alignment horizontal="center" vertical="center" wrapText="1"/>
      <protection locked="0"/>
    </xf>
    <xf numFmtId="0" fontId="14" fillId="7" borderId="46" xfId="0" applyFont="1" applyFill="1" applyBorder="1" applyAlignment="1">
      <alignment horizontal="center" vertical="center" wrapText="1"/>
    </xf>
    <xf numFmtId="0" fontId="14" fillId="7" borderId="43" xfId="0" applyFont="1" applyFill="1" applyBorder="1" applyAlignment="1">
      <alignment horizontal="center" vertical="center" wrapText="1"/>
    </xf>
    <xf numFmtId="0" fontId="14" fillId="7" borderId="44" xfId="0" applyFont="1" applyFill="1" applyBorder="1" applyAlignment="1">
      <alignment horizontal="center" vertical="center" wrapText="1"/>
    </xf>
    <xf numFmtId="0" fontId="14" fillId="8" borderId="32" xfId="0" applyFont="1" applyFill="1" applyBorder="1" applyAlignment="1">
      <alignment horizontal="left" vertical="center" wrapText="1"/>
    </xf>
    <xf numFmtId="0" fontId="14" fillId="8" borderId="1" xfId="0" applyFont="1" applyFill="1" applyBorder="1" applyAlignment="1">
      <alignment horizontal="left" vertical="center" wrapText="1"/>
    </xf>
    <xf numFmtId="0" fontId="14" fillId="5" borderId="32"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4" fillId="5" borderId="32"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30" fillId="9" borderId="15" xfId="0" applyFont="1" applyFill="1" applyBorder="1" applyAlignment="1" applyProtection="1">
      <alignment horizontal="center" vertical="top" wrapText="1"/>
      <protection locked="0"/>
    </xf>
    <xf numFmtId="0" fontId="30" fillId="9" borderId="16" xfId="0" applyFont="1" applyFill="1" applyBorder="1" applyAlignment="1" applyProtection="1">
      <alignment horizontal="center" vertical="top" wrapText="1"/>
      <protection locked="0"/>
    </xf>
    <xf numFmtId="0" fontId="30" fillId="9" borderId="17" xfId="0" applyFont="1" applyFill="1" applyBorder="1" applyAlignment="1" applyProtection="1">
      <alignment horizontal="center" vertical="top" wrapText="1"/>
      <protection locked="0"/>
    </xf>
    <xf numFmtId="0" fontId="30" fillId="9" borderId="18" xfId="0" applyFont="1" applyFill="1" applyBorder="1" applyAlignment="1" applyProtection="1">
      <alignment horizontal="center" vertical="top" wrapText="1"/>
      <protection locked="0"/>
    </xf>
    <xf numFmtId="0" fontId="30" fillId="9" borderId="0" xfId="0" applyFont="1" applyFill="1" applyAlignment="1" applyProtection="1">
      <alignment horizontal="center" vertical="top" wrapText="1"/>
      <protection locked="0"/>
    </xf>
    <xf numFmtId="0" fontId="30" fillId="9" borderId="19" xfId="0" applyFont="1" applyFill="1" applyBorder="1" applyAlignment="1" applyProtection="1">
      <alignment horizontal="center" vertical="top" wrapText="1"/>
      <protection locked="0"/>
    </xf>
    <xf numFmtId="0" fontId="30" fillId="9" borderId="53" xfId="0" applyFont="1" applyFill="1" applyBorder="1" applyAlignment="1" applyProtection="1">
      <alignment horizontal="center" vertical="top" wrapText="1"/>
      <protection locked="0"/>
    </xf>
    <xf numFmtId="0" fontId="30" fillId="9" borderId="21" xfId="0" applyFont="1" applyFill="1" applyBorder="1" applyAlignment="1" applyProtection="1">
      <alignment horizontal="center" vertical="top" wrapText="1"/>
      <protection locked="0"/>
    </xf>
    <xf numFmtId="0" fontId="30" fillId="9" borderId="22" xfId="0" applyFont="1" applyFill="1" applyBorder="1" applyAlignment="1" applyProtection="1">
      <alignment horizontal="center" vertical="top" wrapText="1"/>
      <protection locked="0"/>
    </xf>
    <xf numFmtId="0" fontId="45" fillId="6" borderId="49" xfId="0" applyFont="1" applyFill="1" applyBorder="1" applyAlignment="1">
      <alignment horizontal="center" vertical="center" wrapText="1"/>
    </xf>
    <xf numFmtId="0" fontId="45" fillId="6" borderId="4" xfId="0" applyFont="1" applyFill="1" applyBorder="1" applyAlignment="1">
      <alignment horizontal="center" vertical="center" wrapText="1"/>
    </xf>
    <xf numFmtId="0" fontId="45" fillId="6" borderId="42" xfId="0" applyFont="1" applyFill="1" applyBorder="1" applyAlignment="1">
      <alignment horizontal="center" vertical="center" wrapText="1"/>
    </xf>
    <xf numFmtId="0" fontId="14" fillId="5" borderId="49" xfId="0" applyFont="1" applyFill="1" applyBorder="1" applyAlignment="1">
      <alignment horizontal="left" vertical="center" wrapText="1"/>
    </xf>
    <xf numFmtId="0" fontId="14" fillId="5" borderId="4" xfId="0" applyFont="1" applyFill="1" applyBorder="1" applyAlignment="1">
      <alignment horizontal="left" vertical="center" wrapText="1"/>
    </xf>
    <xf numFmtId="0" fontId="14" fillId="5" borderId="5" xfId="0" applyFont="1" applyFill="1" applyBorder="1" applyAlignment="1">
      <alignment horizontal="left" vertical="center" wrapText="1"/>
    </xf>
    <xf numFmtId="0" fontId="63" fillId="5" borderId="32" xfId="0" applyFont="1" applyFill="1" applyBorder="1" applyAlignment="1">
      <alignment horizontal="left" vertical="center" wrapText="1"/>
    </xf>
    <xf numFmtId="0" fontId="63" fillId="5" borderId="1" xfId="0" applyFont="1" applyFill="1" applyBorder="1" applyAlignment="1">
      <alignment horizontal="left" vertical="center" wrapText="1"/>
    </xf>
    <xf numFmtId="49" fontId="9" fillId="0" borderId="3" xfId="0" applyNumberFormat="1" applyFont="1" applyBorder="1" applyAlignment="1" applyProtection="1">
      <alignment horizontal="center" vertical="center" wrapText="1"/>
      <protection locked="0"/>
    </xf>
    <xf numFmtId="49" fontId="9" fillId="0" borderId="4" xfId="0" applyNumberFormat="1" applyFont="1" applyBorder="1" applyAlignment="1" applyProtection="1">
      <alignment horizontal="center" vertical="center" wrapText="1"/>
      <protection locked="0"/>
    </xf>
    <xf numFmtId="49" fontId="9" fillId="0" borderId="5" xfId="0" applyNumberFormat="1" applyFont="1" applyBorder="1" applyAlignment="1" applyProtection="1">
      <alignment horizontal="center" vertical="center" wrapText="1"/>
      <protection locked="0"/>
    </xf>
    <xf numFmtId="0" fontId="22" fillId="5" borderId="32" xfId="0" applyFont="1" applyFill="1" applyBorder="1" applyAlignment="1">
      <alignment horizontal="center" vertical="center" wrapText="1"/>
    </xf>
    <xf numFmtId="0" fontId="30" fillId="0" borderId="1" xfId="0" applyFont="1" applyBorder="1" applyAlignment="1" applyProtection="1">
      <alignment horizontal="center" vertical="center" wrapText="1"/>
      <protection locked="0"/>
    </xf>
    <xf numFmtId="0" fontId="30" fillId="0" borderId="39"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39"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0" fontId="9" fillId="0" borderId="39" xfId="0" applyFont="1" applyBorder="1" applyAlignment="1" applyProtection="1">
      <alignment horizontal="center" vertical="center"/>
      <protection locked="0"/>
    </xf>
    <xf numFmtId="0" fontId="5" fillId="0" borderId="1" xfId="0" applyFont="1" applyBorder="1" applyAlignment="1">
      <alignment horizontal="center" vertical="center" wrapText="1"/>
    </xf>
    <xf numFmtId="0" fontId="5" fillId="0" borderId="39" xfId="0" applyFont="1" applyBorder="1" applyAlignment="1">
      <alignment horizontal="center" vertical="center" wrapText="1"/>
    </xf>
    <xf numFmtId="0" fontId="14" fillId="6" borderId="32"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6" borderId="39" xfId="0" applyFont="1" applyFill="1" applyBorder="1" applyAlignment="1">
      <alignment horizontal="center" vertical="center" wrapText="1"/>
    </xf>
    <xf numFmtId="0" fontId="14" fillId="8" borderId="27" xfId="0" applyFont="1" applyFill="1" applyBorder="1" applyAlignment="1">
      <alignment horizontal="left" vertical="center" wrapText="1"/>
    </xf>
    <xf numFmtId="0" fontId="14" fillId="8" borderId="25" xfId="0" applyFont="1" applyFill="1" applyBorder="1" applyAlignment="1">
      <alignment horizontal="left" vertical="center" wrapText="1"/>
    </xf>
    <xf numFmtId="0" fontId="14" fillId="5" borderId="2" xfId="0" applyFont="1" applyFill="1" applyBorder="1" applyAlignment="1">
      <alignment horizontal="center" vertical="center" wrapText="1"/>
    </xf>
    <xf numFmtId="49" fontId="4" fillId="0" borderId="1" xfId="0" applyNumberFormat="1" applyFont="1" applyBorder="1" applyAlignment="1" applyProtection="1">
      <alignment horizontal="center" vertical="center" wrapText="1"/>
      <protection locked="0"/>
    </xf>
    <xf numFmtId="166" fontId="4" fillId="0" borderId="1" xfId="0" applyNumberFormat="1" applyFont="1" applyBorder="1" applyAlignment="1" applyProtection="1">
      <alignment horizontal="center" vertical="center" wrapText="1"/>
      <protection locked="0"/>
    </xf>
    <xf numFmtId="0" fontId="32" fillId="5" borderId="1" xfId="0" applyFont="1" applyFill="1" applyBorder="1" applyAlignment="1">
      <alignment horizontal="center" wrapText="1"/>
    </xf>
    <xf numFmtId="0" fontId="32" fillId="5" borderId="39" xfId="0" applyFont="1" applyFill="1" applyBorder="1" applyAlignment="1">
      <alignment horizontal="center" wrapText="1"/>
    </xf>
    <xf numFmtId="49" fontId="41" fillId="0" borderId="1" xfId="2" applyNumberFormat="1" applyBorder="1" applyAlignment="1" applyProtection="1">
      <alignment horizontal="center" vertical="center" wrapText="1"/>
      <protection locked="0"/>
    </xf>
    <xf numFmtId="0" fontId="2" fillId="0" borderId="39" xfId="0" applyFont="1" applyBorder="1" applyAlignment="1" applyProtection="1">
      <alignment horizontal="center" vertical="center" wrapText="1"/>
      <protection locked="0"/>
    </xf>
    <xf numFmtId="0" fontId="41" fillId="0" borderId="1" xfId="2"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23" fillId="0" borderId="39" xfId="0" applyFont="1" applyBorder="1" applyAlignment="1" applyProtection="1">
      <alignment horizontal="center" vertical="center" wrapText="1"/>
      <protection locked="0"/>
    </xf>
    <xf numFmtId="0" fontId="50" fillId="5" borderId="32" xfId="0" applyFont="1" applyFill="1" applyBorder="1" applyAlignment="1">
      <alignment horizontal="center" vertical="center" wrapText="1"/>
    </xf>
    <xf numFmtId="0" fontId="50" fillId="5" borderId="1" xfId="0" applyFont="1" applyFill="1" applyBorder="1" applyAlignment="1">
      <alignment horizontal="center" vertical="center" wrapText="1"/>
    </xf>
    <xf numFmtId="0" fontId="50" fillId="5" borderId="39" xfId="0" applyFont="1" applyFill="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39" xfId="0" applyFont="1" applyBorder="1" applyAlignment="1" applyProtection="1">
      <alignment horizontal="center" vertical="center" wrapText="1"/>
      <protection locked="0"/>
    </xf>
    <xf numFmtId="0" fontId="30" fillId="0" borderId="32"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39" xfId="0" applyFont="1" applyBorder="1" applyAlignment="1">
      <alignment horizontal="center" vertical="center" wrapText="1"/>
    </xf>
    <xf numFmtId="0" fontId="29" fillId="5" borderId="1" xfId="0" applyFont="1" applyFill="1" applyBorder="1" applyAlignment="1">
      <alignment horizontal="center" vertical="center" wrapText="1"/>
    </xf>
    <xf numFmtId="0" fontId="29" fillId="5" borderId="39" xfId="0" applyFont="1" applyFill="1" applyBorder="1" applyAlignment="1">
      <alignment horizontal="center" vertical="center" wrapText="1"/>
    </xf>
    <xf numFmtId="0" fontId="45" fillId="5" borderId="32" xfId="0" applyFont="1" applyFill="1" applyBorder="1" applyAlignment="1">
      <alignment horizontal="center" vertical="center" wrapText="1"/>
    </xf>
    <xf numFmtId="0" fontId="45" fillId="5" borderId="1" xfId="0" applyFont="1" applyFill="1" applyBorder="1" applyAlignment="1">
      <alignment horizontal="center" vertical="center" wrapText="1"/>
    </xf>
    <xf numFmtId="0" fontId="45" fillId="5" borderId="39" xfId="0" applyFont="1" applyFill="1" applyBorder="1" applyAlignment="1">
      <alignment horizontal="center" vertical="center" wrapText="1"/>
    </xf>
    <xf numFmtId="0" fontId="34" fillId="0" borderId="32" xfId="0" applyFont="1" applyBorder="1" applyAlignment="1">
      <alignment horizontal="left" vertical="top" wrapText="1"/>
    </xf>
    <xf numFmtId="0" fontId="34" fillId="0" borderId="1" xfId="0" applyFont="1" applyBorder="1" applyAlignment="1">
      <alignment horizontal="left" vertical="top" wrapText="1"/>
    </xf>
    <xf numFmtId="0" fontId="34" fillId="0" borderId="39" xfId="0" applyFont="1" applyBorder="1" applyAlignment="1">
      <alignment horizontal="left" vertical="top" wrapText="1"/>
    </xf>
    <xf numFmtId="2" fontId="2" fillId="0" borderId="1" xfId="0" applyNumberFormat="1" applyFont="1" applyBorder="1" applyAlignment="1" applyProtection="1">
      <alignment horizontal="center" vertical="center" wrapText="1"/>
      <protection locked="0"/>
    </xf>
    <xf numFmtId="2" fontId="2" fillId="0" borderId="39" xfId="0" applyNumberFormat="1" applyFont="1" applyBorder="1" applyAlignment="1" applyProtection="1">
      <alignment horizontal="center" vertical="center" wrapText="1"/>
      <protection locked="0"/>
    </xf>
    <xf numFmtId="0" fontId="4" fillId="0" borderId="3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9" xfId="0" applyFont="1" applyBorder="1" applyAlignment="1">
      <alignment horizontal="center" vertical="center" wrapText="1"/>
    </xf>
    <xf numFmtId="0" fontId="43" fillId="5" borderId="1" xfId="0" applyFont="1" applyFill="1" applyBorder="1" applyAlignment="1">
      <alignment horizontal="center" vertical="center" wrapText="1"/>
    </xf>
    <xf numFmtId="49" fontId="2" fillId="0" borderId="1" xfId="0" applyNumberFormat="1" applyFont="1" applyBorder="1" applyAlignment="1" applyProtection="1">
      <alignment horizontal="center" vertical="center" wrapText="1"/>
      <protection locked="0"/>
    </xf>
    <xf numFmtId="49" fontId="2" fillId="0" borderId="39" xfId="0" applyNumberFormat="1" applyFont="1" applyBorder="1" applyAlignment="1" applyProtection="1">
      <alignment horizontal="center" vertical="center" wrapText="1"/>
      <protection locked="0"/>
    </xf>
    <xf numFmtId="49" fontId="10" fillId="0" borderId="1" xfId="0" applyNumberFormat="1" applyFont="1" applyBorder="1" applyAlignment="1" applyProtection="1">
      <alignment horizontal="center" vertical="center" wrapText="1"/>
      <protection locked="0"/>
    </xf>
    <xf numFmtId="0" fontId="22"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2" fontId="5" fillId="0" borderId="39" xfId="0" applyNumberFormat="1" applyFont="1" applyBorder="1" applyAlignment="1">
      <alignment horizontal="center" vertical="center" wrapText="1"/>
    </xf>
    <xf numFmtId="0" fontId="36" fillId="0" borderId="32"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39" xfId="0" applyFont="1" applyBorder="1" applyAlignment="1">
      <alignment horizontal="center" vertical="center" wrapText="1"/>
    </xf>
    <xf numFmtId="49" fontId="30" fillId="0" borderId="1" xfId="0" applyNumberFormat="1" applyFont="1" applyBorder="1" applyAlignment="1" applyProtection="1">
      <alignment horizontal="center" vertical="center" wrapText="1"/>
      <protection locked="0"/>
    </xf>
    <xf numFmtId="49" fontId="30" fillId="0" borderId="39" xfId="0" applyNumberFormat="1" applyFont="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2" fillId="0" borderId="39" xfId="0" applyFont="1" applyBorder="1" applyAlignment="1">
      <alignment horizontal="center" vertical="center" wrapText="1"/>
    </xf>
    <xf numFmtId="0" fontId="14" fillId="5" borderId="1" xfId="0" applyFont="1" applyFill="1" applyBorder="1" applyAlignment="1">
      <alignment horizontal="center" vertical="center"/>
    </xf>
    <xf numFmtId="0" fontId="14" fillId="5" borderId="39" xfId="0" applyFont="1" applyFill="1" applyBorder="1" applyAlignment="1">
      <alignment horizontal="center" vertical="center"/>
    </xf>
    <xf numFmtId="0" fontId="11" fillId="0" borderId="1" xfId="0" applyFont="1" applyBorder="1" applyAlignment="1" applyProtection="1">
      <alignment horizontal="center" vertical="center" wrapText="1"/>
      <protection locked="0"/>
    </xf>
    <xf numFmtId="0" fontId="53" fillId="6" borderId="32" xfId="0" applyFont="1" applyFill="1" applyBorder="1" applyAlignment="1">
      <alignment horizontal="center" vertical="center" wrapText="1"/>
    </xf>
    <xf numFmtId="0" fontId="53" fillId="6" borderId="1" xfId="0" applyFont="1" applyFill="1" applyBorder="1" applyAlignment="1">
      <alignment horizontal="center" vertical="center" wrapText="1"/>
    </xf>
    <xf numFmtId="0" fontId="53" fillId="6" borderId="39"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45" fillId="6" borderId="32"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44" fillId="6" borderId="39" xfId="0" applyFont="1" applyFill="1" applyBorder="1" applyAlignment="1">
      <alignment horizontal="center" vertical="center" wrapText="1"/>
    </xf>
    <xf numFmtId="49" fontId="10" fillId="0" borderId="39" xfId="0" applyNumberFormat="1" applyFont="1" applyBorder="1" applyAlignment="1" applyProtection="1">
      <alignment horizontal="center" vertical="center" wrapText="1"/>
      <protection locked="0"/>
    </xf>
    <xf numFmtId="0" fontId="45" fillId="6" borderId="1" xfId="0" applyFont="1" applyFill="1" applyBorder="1" applyAlignment="1">
      <alignment horizontal="center" vertical="center" wrapText="1"/>
    </xf>
    <xf numFmtId="0" fontId="45" fillId="6" borderId="39" xfId="0" applyFont="1" applyFill="1" applyBorder="1" applyAlignment="1">
      <alignment horizontal="center" vertical="center" wrapText="1"/>
    </xf>
    <xf numFmtId="0" fontId="32" fillId="5" borderId="32" xfId="0" applyFont="1" applyFill="1" applyBorder="1" applyAlignment="1">
      <alignment horizontal="center" vertical="center" wrapText="1"/>
    </xf>
    <xf numFmtId="49" fontId="10" fillId="0" borderId="1" xfId="0" applyNumberFormat="1" applyFont="1" applyBorder="1" applyAlignment="1" applyProtection="1">
      <alignment horizontal="center" wrapText="1"/>
      <protection locked="0"/>
    </xf>
    <xf numFmtId="49" fontId="10" fillId="0" borderId="39" xfId="0" applyNumberFormat="1" applyFont="1" applyBorder="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49" fontId="3" fillId="0" borderId="39"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14" fontId="3" fillId="0" borderId="39" xfId="0" applyNumberFormat="1" applyFont="1" applyBorder="1" applyAlignment="1" applyProtection="1">
      <alignment horizontal="center" vertical="center" wrapText="1"/>
      <protection locked="0"/>
    </xf>
    <xf numFmtId="0" fontId="5" fillId="0" borderId="32" xfId="0" applyFont="1" applyBorder="1" applyAlignment="1">
      <alignment horizontal="left" vertical="center" wrapText="1"/>
    </xf>
    <xf numFmtId="0" fontId="5" fillId="0" borderId="1" xfId="0" applyFont="1" applyBorder="1" applyAlignment="1">
      <alignment horizontal="left" vertical="center" wrapText="1"/>
    </xf>
    <xf numFmtId="0" fontId="5" fillId="0" borderId="39" xfId="0" applyFont="1" applyBorder="1" applyAlignment="1">
      <alignment horizontal="left" vertical="center" wrapText="1"/>
    </xf>
    <xf numFmtId="0" fontId="22" fillId="0" borderId="49"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42" xfId="0" applyFont="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44" fillId="5" borderId="32"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44" fillId="5" borderId="39" xfId="0" applyFont="1" applyFill="1" applyBorder="1" applyAlignment="1">
      <alignment horizontal="center" vertical="center" wrapText="1"/>
    </xf>
    <xf numFmtId="49" fontId="31" fillId="0" borderId="1" xfId="0" applyNumberFormat="1"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39" xfId="0" applyFont="1" applyBorder="1" applyAlignment="1" applyProtection="1">
      <alignment horizontal="center" vertical="center"/>
      <protection locked="0"/>
    </xf>
    <xf numFmtId="0" fontId="22" fillId="0" borderId="39" xfId="0" applyFont="1" applyBorder="1" applyAlignment="1">
      <alignment horizontal="center" vertical="center" wrapText="1"/>
    </xf>
    <xf numFmtId="0" fontId="3" fillId="0" borderId="1" xfId="0" applyFont="1" applyBorder="1" applyAlignment="1" applyProtection="1">
      <alignment horizontal="center" wrapText="1"/>
      <protection locked="0"/>
    </xf>
    <xf numFmtId="49" fontId="45" fillId="6" borderId="16" xfId="0" applyNumberFormat="1" applyFont="1" applyFill="1" applyBorder="1" applyAlignment="1">
      <alignment horizontal="center" vertical="center" wrapText="1"/>
    </xf>
    <xf numFmtId="49" fontId="45" fillId="6" borderId="17" xfId="0" applyNumberFormat="1" applyFont="1" applyFill="1" applyBorder="1" applyAlignment="1">
      <alignment horizontal="center" vertical="center" wrapText="1"/>
    </xf>
    <xf numFmtId="49" fontId="45" fillId="6" borderId="0" xfId="0" applyNumberFormat="1" applyFont="1" applyFill="1" applyAlignment="1">
      <alignment horizontal="center" vertical="center" wrapText="1"/>
    </xf>
    <xf numFmtId="49" fontId="45" fillId="6" borderId="19" xfId="0" applyNumberFormat="1" applyFont="1" applyFill="1" applyBorder="1" applyAlignment="1">
      <alignment horizontal="center" vertical="center" wrapText="1"/>
    </xf>
    <xf numFmtId="49" fontId="45" fillId="6" borderId="21" xfId="0" applyNumberFormat="1" applyFont="1" applyFill="1" applyBorder="1" applyAlignment="1">
      <alignment horizontal="center" vertical="center" wrapText="1"/>
    </xf>
    <xf numFmtId="49" fontId="45" fillId="6" borderId="22" xfId="0" applyNumberFormat="1" applyFont="1" applyFill="1" applyBorder="1" applyAlignment="1">
      <alignment horizontal="center" vertical="center" wrapText="1"/>
    </xf>
    <xf numFmtId="0" fontId="47" fillId="6" borderId="1" xfId="0" applyFont="1" applyFill="1" applyBorder="1" applyAlignment="1">
      <alignment horizontal="center" vertical="center" wrapText="1"/>
    </xf>
    <xf numFmtId="0" fontId="32" fillId="5" borderId="0" xfId="0" applyFont="1" applyFill="1" applyAlignment="1">
      <alignment horizontal="center" wrapText="1"/>
    </xf>
    <xf numFmtId="0" fontId="2" fillId="6" borderId="31" xfId="0" applyFont="1" applyFill="1" applyBorder="1" applyAlignment="1">
      <alignment horizontal="center" vertical="center" wrapText="1"/>
    </xf>
    <xf numFmtId="0" fontId="2" fillId="6" borderId="34" xfId="0" applyFont="1" applyFill="1" applyBorder="1" applyAlignment="1">
      <alignment horizontal="center" vertical="center" wrapText="1"/>
    </xf>
    <xf numFmtId="0" fontId="2" fillId="6" borderId="35"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27"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2" fillId="6" borderId="36" xfId="0" applyFont="1" applyFill="1" applyBorder="1" applyAlignment="1">
      <alignment horizontal="center" vertical="center" wrapText="1"/>
    </xf>
    <xf numFmtId="49" fontId="14" fillId="5" borderId="1" xfId="0" applyNumberFormat="1" applyFont="1" applyFill="1" applyBorder="1" applyAlignment="1">
      <alignment horizontal="center" vertical="center" wrapText="1"/>
    </xf>
    <xf numFmtId="49" fontId="14" fillId="5" borderId="39" xfId="0" applyNumberFormat="1" applyFont="1" applyFill="1" applyBorder="1" applyAlignment="1">
      <alignment horizontal="center" vertical="center" wrapText="1"/>
    </xf>
    <xf numFmtId="0" fontId="51" fillId="5" borderId="32" xfId="0" applyFont="1" applyFill="1" applyBorder="1" applyAlignment="1">
      <alignment horizontal="center" vertical="center" wrapText="1"/>
    </xf>
    <xf numFmtId="0" fontId="51" fillId="5" borderId="1" xfId="0" applyFont="1" applyFill="1" applyBorder="1" applyAlignment="1">
      <alignment horizontal="center" vertical="center" wrapText="1"/>
    </xf>
    <xf numFmtId="0" fontId="51" fillId="5" borderId="39" xfId="0" applyFont="1" applyFill="1" applyBorder="1" applyAlignment="1">
      <alignment horizontal="center" vertical="center" wrapText="1"/>
    </xf>
    <xf numFmtId="0" fontId="14" fillId="5" borderId="49" xfId="0" applyFont="1" applyFill="1" applyBorder="1" applyAlignment="1">
      <alignment horizontal="center" vertical="center" wrapText="1"/>
    </xf>
    <xf numFmtId="49" fontId="28" fillId="0" borderId="1" xfId="0" applyNumberFormat="1" applyFont="1" applyBorder="1" applyAlignment="1">
      <alignment horizontal="center" vertical="center" wrapText="1"/>
    </xf>
    <xf numFmtId="49" fontId="28" fillId="0" borderId="39" xfId="0" applyNumberFormat="1" applyFont="1" applyBorder="1" applyAlignment="1">
      <alignment horizontal="center" vertical="center" wrapText="1"/>
    </xf>
    <xf numFmtId="0" fontId="49" fillId="5" borderId="1" xfId="0" applyFont="1" applyFill="1" applyBorder="1" applyAlignment="1">
      <alignment horizontal="center" vertical="center" wrapText="1"/>
    </xf>
    <xf numFmtId="0" fontId="49" fillId="5" borderId="39" xfId="0" applyFont="1" applyFill="1" applyBorder="1" applyAlignment="1">
      <alignment horizontal="center" vertical="center" wrapText="1"/>
    </xf>
    <xf numFmtId="49" fontId="6" fillId="0" borderId="1" xfId="0" applyNumberFormat="1" applyFont="1" applyBorder="1" applyAlignment="1" applyProtection="1">
      <alignment horizontal="center" vertical="center" wrapText="1"/>
      <protection locked="0"/>
    </xf>
    <xf numFmtId="0" fontId="7" fillId="0" borderId="33" xfId="0" applyFont="1" applyBorder="1" applyAlignment="1">
      <alignment horizontal="left" vertical="center" wrapText="1"/>
    </xf>
    <xf numFmtId="0" fontId="7" fillId="0" borderId="37" xfId="0" applyFont="1" applyBorder="1" applyAlignment="1">
      <alignment horizontal="left" vertical="center" wrapText="1"/>
    </xf>
    <xf numFmtId="0" fontId="7" fillId="0" borderId="38" xfId="0" applyFont="1" applyBorder="1" applyAlignment="1">
      <alignment horizontal="left" vertical="center" wrapText="1"/>
    </xf>
    <xf numFmtId="0" fontId="30" fillId="0" borderId="18" xfId="0" applyFont="1" applyBorder="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0" borderId="19" xfId="0" applyFont="1" applyBorder="1" applyAlignment="1" applyProtection="1">
      <alignment horizontal="left" vertical="center" wrapText="1"/>
      <protection locked="0"/>
    </xf>
    <xf numFmtId="0" fontId="30" fillId="0" borderId="48" xfId="0" applyFont="1" applyBorder="1" applyAlignment="1" applyProtection="1">
      <alignment horizontal="left" vertical="center" wrapText="1"/>
      <protection locked="0"/>
    </xf>
    <xf numFmtId="0" fontId="30" fillId="0" borderId="8" xfId="0" applyFont="1" applyBorder="1" applyAlignment="1" applyProtection="1">
      <alignment horizontal="left" vertical="center" wrapText="1"/>
      <protection locked="0"/>
    </xf>
    <xf numFmtId="0" fontId="30" fillId="0" borderId="45" xfId="0" applyFont="1" applyBorder="1" applyAlignment="1" applyProtection="1">
      <alignment horizontal="left" vertical="center" wrapText="1"/>
      <protection locked="0"/>
    </xf>
    <xf numFmtId="0" fontId="61" fillId="0" borderId="40" xfId="0" applyFont="1" applyBorder="1" applyAlignment="1">
      <alignment horizontal="left" vertical="center" wrapText="1"/>
    </xf>
    <xf numFmtId="0" fontId="61" fillId="0" borderId="6" xfId="0" applyFont="1" applyBorder="1" applyAlignment="1">
      <alignment horizontal="left" vertical="center" wrapText="1"/>
    </xf>
    <xf numFmtId="0" fontId="61" fillId="0" borderId="29" xfId="0" applyFont="1" applyBorder="1" applyAlignment="1">
      <alignment horizontal="left" vertical="center" wrapText="1"/>
    </xf>
    <xf numFmtId="0" fontId="61" fillId="0" borderId="48" xfId="0" applyFont="1" applyBorder="1" applyAlignment="1">
      <alignment horizontal="left" vertical="center" wrapText="1"/>
    </xf>
    <xf numFmtId="0" fontId="61" fillId="0" borderId="8" xfId="0" applyFont="1" applyBorder="1" applyAlignment="1">
      <alignment horizontal="left" vertical="center" wrapText="1"/>
    </xf>
    <xf numFmtId="0" fontId="61" fillId="0" borderId="45" xfId="0" applyFont="1" applyBorder="1" applyAlignment="1">
      <alignment horizontal="left" vertical="center" wrapText="1"/>
    </xf>
    <xf numFmtId="0" fontId="55" fillId="5" borderId="1" xfId="0" applyFont="1" applyFill="1" applyBorder="1" applyAlignment="1">
      <alignment horizontal="center" vertical="center" wrapText="1"/>
    </xf>
    <xf numFmtId="0" fontId="55" fillId="5" borderId="39" xfId="0" applyFont="1" applyFill="1" applyBorder="1" applyAlignment="1">
      <alignment horizontal="center" vertical="center" wrapText="1"/>
    </xf>
    <xf numFmtId="0" fontId="51" fillId="6" borderId="32" xfId="0" applyFont="1" applyFill="1" applyBorder="1" applyAlignment="1">
      <alignment horizontal="center" vertical="center" wrapText="1"/>
    </xf>
    <xf numFmtId="0" fontId="51" fillId="6" borderId="1" xfId="0" applyFont="1" applyFill="1" applyBorder="1" applyAlignment="1">
      <alignment horizontal="center" vertical="center" wrapText="1"/>
    </xf>
    <xf numFmtId="0" fontId="51" fillId="6" borderId="39" xfId="0" applyFont="1" applyFill="1" applyBorder="1" applyAlignment="1">
      <alignment horizontal="center" vertical="center" wrapText="1"/>
    </xf>
    <xf numFmtId="2" fontId="14" fillId="5" borderId="1" xfId="0" applyNumberFormat="1" applyFont="1" applyFill="1" applyBorder="1" applyAlignment="1">
      <alignment horizontal="center" vertical="center" wrapText="1"/>
    </xf>
    <xf numFmtId="2" fontId="14" fillId="5" borderId="39" xfId="0" applyNumberFormat="1" applyFont="1" applyFill="1" applyBorder="1" applyAlignment="1">
      <alignment horizontal="center" vertical="center" wrapText="1"/>
    </xf>
    <xf numFmtId="49" fontId="5" fillId="0" borderId="1" xfId="0" applyNumberFormat="1" applyFont="1" applyBorder="1" applyAlignment="1" applyProtection="1">
      <alignment horizontal="center" vertical="center" wrapText="1"/>
      <protection locked="0"/>
    </xf>
    <xf numFmtId="49" fontId="5" fillId="0" borderId="39" xfId="0" applyNumberFormat="1" applyFont="1" applyBorder="1" applyAlignment="1" applyProtection="1">
      <alignment horizontal="center" vertical="center" wrapText="1"/>
      <protection locked="0"/>
    </xf>
    <xf numFmtId="2" fontId="2" fillId="0" borderId="1" xfId="0" applyNumberFormat="1" applyFont="1" applyBorder="1" applyAlignment="1">
      <alignment horizontal="center" vertical="center" wrapText="1"/>
    </xf>
    <xf numFmtId="2" fontId="2" fillId="0" borderId="39" xfId="0" applyNumberFormat="1" applyFont="1" applyBorder="1" applyAlignment="1">
      <alignment horizontal="center" vertical="center" wrapText="1"/>
    </xf>
    <xf numFmtId="0" fontId="33" fillId="0" borderId="1" xfId="0" applyFont="1" applyBorder="1" applyAlignment="1" applyProtection="1">
      <alignment horizontal="center" vertical="center" wrapText="1"/>
      <protection locked="0"/>
    </xf>
    <xf numFmtId="0" fontId="33" fillId="0" borderId="39" xfId="0"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22" fillId="0" borderId="39" xfId="0" applyFont="1" applyBorder="1" applyAlignment="1" applyProtection="1">
      <alignment horizontal="center" vertical="center" wrapText="1"/>
      <protection locked="0"/>
    </xf>
    <xf numFmtId="49" fontId="11" fillId="0" borderId="1" xfId="0" applyNumberFormat="1" applyFont="1" applyBorder="1" applyAlignment="1" applyProtection="1">
      <alignment horizontal="center" vertical="center" wrapText="1"/>
      <protection locked="0"/>
    </xf>
    <xf numFmtId="49" fontId="11" fillId="0" borderId="39" xfId="0" applyNumberFormat="1" applyFont="1" applyBorder="1" applyAlignment="1" applyProtection="1">
      <alignment horizontal="center" vertical="center" wrapText="1"/>
      <protection locked="0"/>
    </xf>
    <xf numFmtId="0" fontId="57" fillId="6" borderId="32" xfId="0" applyFont="1" applyFill="1" applyBorder="1" applyAlignment="1">
      <alignment horizontal="center" vertical="center" wrapText="1"/>
    </xf>
    <xf numFmtId="0" fontId="57" fillId="6" borderId="1" xfId="0" applyFont="1" applyFill="1" applyBorder="1" applyAlignment="1">
      <alignment horizontal="center" vertical="center" wrapText="1"/>
    </xf>
    <xf numFmtId="0" fontId="57" fillId="6" borderId="39" xfId="0" applyFont="1" applyFill="1" applyBorder="1" applyAlignment="1">
      <alignment horizontal="center" vertical="center" wrapText="1"/>
    </xf>
    <xf numFmtId="0" fontId="29" fillId="5" borderId="1" xfId="0" applyFont="1" applyFill="1" applyBorder="1" applyAlignment="1">
      <alignment horizontal="center" vertical="center"/>
    </xf>
    <xf numFmtId="0" fontId="35" fillId="5" borderId="32" xfId="0" applyFont="1" applyFill="1" applyBorder="1" applyAlignment="1">
      <alignment horizontal="center" vertical="center" wrapText="1"/>
    </xf>
    <xf numFmtId="0" fontId="35" fillId="5" borderId="1" xfId="0" applyFont="1" applyFill="1" applyBorder="1" applyAlignment="1">
      <alignment horizontal="center" vertical="center" wrapText="1"/>
    </xf>
    <xf numFmtId="0" fontId="35" fillId="5" borderId="39" xfId="0" applyFont="1" applyFill="1" applyBorder="1" applyAlignment="1">
      <alignment horizontal="center" vertical="center" wrapText="1"/>
    </xf>
    <xf numFmtId="0" fontId="50" fillId="6" borderId="32" xfId="0" applyFont="1" applyFill="1" applyBorder="1" applyAlignment="1">
      <alignment horizontal="center" vertical="center" wrapText="1"/>
    </xf>
    <xf numFmtId="0" fontId="50" fillId="6" borderId="1" xfId="0" applyFont="1" applyFill="1" applyBorder="1" applyAlignment="1">
      <alignment horizontal="center" vertical="center" wrapText="1"/>
    </xf>
    <xf numFmtId="0" fontId="50" fillId="6" borderId="39" xfId="0" applyFont="1" applyFill="1" applyBorder="1" applyAlignment="1">
      <alignment horizontal="center" vertical="center" wrapText="1"/>
    </xf>
    <xf numFmtId="0" fontId="30" fillId="0" borderId="32" xfId="0" applyFont="1" applyBorder="1" applyAlignment="1">
      <alignment horizontal="left" vertical="center" wrapText="1"/>
    </xf>
    <xf numFmtId="0" fontId="30" fillId="0" borderId="1" xfId="0" applyFont="1" applyBorder="1" applyAlignment="1">
      <alignment horizontal="left" vertical="center" wrapText="1"/>
    </xf>
    <xf numFmtId="0" fontId="30" fillId="0" borderId="39" xfId="0" applyFont="1" applyBorder="1" applyAlignment="1">
      <alignment horizontal="left" vertical="center" wrapText="1"/>
    </xf>
    <xf numFmtId="0" fontId="2" fillId="0" borderId="1" xfId="0" applyFont="1" applyBorder="1" applyAlignment="1" applyProtection="1">
      <alignment horizontal="center" wrapText="1"/>
      <protection locked="0"/>
    </xf>
    <xf numFmtId="0" fontId="2" fillId="0" borderId="39" xfId="0" applyFont="1" applyBorder="1" applyAlignment="1" applyProtection="1">
      <alignment horizontal="center" wrapText="1"/>
      <protection locked="0"/>
    </xf>
    <xf numFmtId="0" fontId="59" fillId="0" borderId="32" xfId="0" applyFont="1" applyBorder="1" applyAlignment="1">
      <alignment horizontal="center" vertical="center" wrapText="1"/>
    </xf>
    <xf numFmtId="0" fontId="59" fillId="0" borderId="1" xfId="0" applyFont="1" applyBorder="1" applyAlignment="1">
      <alignment horizontal="center" vertical="center" wrapText="1"/>
    </xf>
    <xf numFmtId="0" fontId="59" fillId="0" borderId="39" xfId="0" applyFont="1" applyBorder="1" applyAlignment="1">
      <alignment horizontal="center" vertical="center" wrapText="1"/>
    </xf>
    <xf numFmtId="0" fontId="5" fillId="5" borderId="0" xfId="0" applyFont="1" applyFill="1" applyAlignment="1">
      <alignment horizontal="center" vertical="center" wrapText="1"/>
    </xf>
    <xf numFmtId="0" fontId="32" fillId="5" borderId="39" xfId="0" applyFont="1" applyFill="1" applyBorder="1" applyAlignment="1">
      <alignment horizontal="center" vertical="center" wrapText="1"/>
    </xf>
    <xf numFmtId="0" fontId="2" fillId="9" borderId="31" xfId="0" applyFont="1" applyFill="1" applyBorder="1" applyAlignment="1" applyProtection="1">
      <alignment horizontal="center" vertical="top" wrapText="1"/>
      <protection locked="0"/>
    </xf>
    <xf numFmtId="0" fontId="2" fillId="9" borderId="34" xfId="0" applyFont="1" applyFill="1" applyBorder="1" applyAlignment="1" applyProtection="1">
      <alignment horizontal="center" vertical="top" wrapText="1"/>
      <protection locked="0"/>
    </xf>
    <xf numFmtId="0" fontId="2" fillId="9" borderId="41" xfId="0" applyFont="1" applyFill="1" applyBorder="1" applyAlignment="1" applyProtection="1">
      <alignment horizontal="center" vertical="top" wrapText="1"/>
      <protection locked="0"/>
    </xf>
    <xf numFmtId="0" fontId="2" fillId="9" borderId="32" xfId="0" applyFont="1" applyFill="1" applyBorder="1" applyAlignment="1" applyProtection="1">
      <alignment horizontal="center" vertical="top" wrapText="1"/>
      <protection locked="0"/>
    </xf>
    <xf numFmtId="0" fontId="2" fillId="9" borderId="1" xfId="0" applyFont="1" applyFill="1" applyBorder="1" applyAlignment="1" applyProtection="1">
      <alignment horizontal="center" vertical="top" wrapText="1"/>
      <protection locked="0"/>
    </xf>
    <xf numFmtId="0" fontId="2" fillId="9" borderId="39" xfId="0" applyFont="1" applyFill="1" applyBorder="1" applyAlignment="1" applyProtection="1">
      <alignment horizontal="center" vertical="top" wrapText="1"/>
      <protection locked="0"/>
    </xf>
    <xf numFmtId="0" fontId="2" fillId="9" borderId="27" xfId="0" applyFont="1" applyFill="1" applyBorder="1" applyAlignment="1" applyProtection="1">
      <alignment horizontal="center" vertical="top" wrapText="1"/>
      <protection locked="0"/>
    </xf>
    <xf numFmtId="0" fontId="2" fillId="9" borderId="25" xfId="0" applyFont="1" applyFill="1" applyBorder="1" applyAlignment="1" applyProtection="1">
      <alignment horizontal="center" vertical="top" wrapText="1"/>
      <protection locked="0"/>
    </xf>
    <xf numFmtId="0" fontId="2" fillId="9" borderId="26" xfId="0" applyFont="1" applyFill="1" applyBorder="1" applyAlignment="1" applyProtection="1">
      <alignment horizontal="center" vertical="top" wrapText="1"/>
      <protection locked="0"/>
    </xf>
    <xf numFmtId="0" fontId="49" fillId="7" borderId="31" xfId="0" applyFont="1" applyFill="1" applyBorder="1" applyAlignment="1">
      <alignment horizontal="center" vertical="center" wrapText="1"/>
    </xf>
    <xf numFmtId="0" fontId="49" fillId="7" borderId="34" xfId="0" applyFont="1" applyFill="1" applyBorder="1" applyAlignment="1">
      <alignment horizontal="center" vertical="center" wrapText="1"/>
    </xf>
    <xf numFmtId="0" fontId="49" fillId="7" borderId="41" xfId="0" applyFont="1" applyFill="1" applyBorder="1" applyAlignment="1">
      <alignment horizontal="center" vertical="center" wrapText="1"/>
    </xf>
    <xf numFmtId="49" fontId="2" fillId="10" borderId="1" xfId="0" applyNumberFormat="1" applyFont="1" applyFill="1" applyBorder="1" applyAlignment="1" applyProtection="1">
      <alignment horizontal="center" vertical="center" wrapText="1"/>
      <protection locked="0"/>
    </xf>
    <xf numFmtId="49" fontId="2" fillId="10" borderId="39" xfId="0" applyNumberFormat="1" applyFont="1" applyFill="1" applyBorder="1" applyAlignment="1" applyProtection="1">
      <alignment horizontal="center" vertical="center" wrapText="1"/>
      <protection locked="0"/>
    </xf>
    <xf numFmtId="49" fontId="30" fillId="10" borderId="1" xfId="0" applyNumberFormat="1" applyFont="1" applyFill="1" applyBorder="1" applyAlignment="1" applyProtection="1">
      <alignment horizontal="center" vertical="center" wrapText="1"/>
      <protection locked="0"/>
    </xf>
    <xf numFmtId="49" fontId="30" fillId="10" borderId="39" xfId="0" applyNumberFormat="1" applyFont="1" applyFill="1" applyBorder="1" applyAlignment="1" applyProtection="1">
      <alignment horizontal="center" vertical="center" wrapText="1"/>
      <protection locked="0"/>
    </xf>
    <xf numFmtId="49" fontId="2" fillId="10" borderId="3" xfId="0" applyNumberFormat="1" applyFont="1" applyFill="1" applyBorder="1" applyAlignment="1" applyProtection="1">
      <alignment horizontal="center" vertical="center" wrapText="1"/>
      <protection locked="0"/>
    </xf>
    <xf numFmtId="49" fontId="2" fillId="10" borderId="4" xfId="0" applyNumberFormat="1" applyFont="1" applyFill="1" applyBorder="1" applyAlignment="1" applyProtection="1">
      <alignment horizontal="center" vertical="center" wrapText="1"/>
      <protection locked="0"/>
    </xf>
    <xf numFmtId="49" fontId="2" fillId="10" borderId="42" xfId="0" applyNumberFormat="1" applyFont="1" applyFill="1" applyBorder="1" applyAlignment="1" applyProtection="1">
      <alignment horizontal="center" vertical="center" wrapText="1"/>
      <protection locked="0"/>
    </xf>
    <xf numFmtId="49" fontId="2" fillId="2" borderId="25" xfId="0" applyNumberFormat="1" applyFont="1" applyFill="1" applyBorder="1" applyAlignment="1" applyProtection="1">
      <alignment horizontal="center" wrapText="1"/>
      <protection locked="0"/>
    </xf>
    <xf numFmtId="49" fontId="2" fillId="2" borderId="26" xfId="0" applyNumberFormat="1" applyFont="1" applyFill="1" applyBorder="1" applyAlignment="1" applyProtection="1">
      <alignment horizontal="center" wrapText="1"/>
      <protection locked="0"/>
    </xf>
    <xf numFmtId="0" fontId="3" fillId="0" borderId="33"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18" fillId="0" borderId="32" xfId="0" applyFont="1" applyBorder="1" applyAlignment="1">
      <alignment horizontal="left" vertical="center" wrapText="1"/>
    </xf>
    <xf numFmtId="0" fontId="18" fillId="0" borderId="1" xfId="0" applyFont="1" applyBorder="1" applyAlignment="1">
      <alignment horizontal="left" vertical="center" wrapText="1"/>
    </xf>
    <xf numFmtId="0" fontId="18" fillId="0" borderId="39" xfId="0" applyFont="1" applyBorder="1" applyAlignment="1">
      <alignment horizontal="left" vertical="center" wrapText="1"/>
    </xf>
    <xf numFmtId="0" fontId="14" fillId="5" borderId="32" xfId="0" applyFont="1" applyFill="1" applyBorder="1" applyAlignment="1">
      <alignment horizontal="left" vertical="center"/>
    </xf>
    <xf numFmtId="0" fontId="14" fillId="5" borderId="1" xfId="0" applyFont="1" applyFill="1" applyBorder="1" applyAlignment="1">
      <alignment horizontal="left" vertical="center"/>
    </xf>
    <xf numFmtId="0" fontId="32" fillId="6" borderId="50" xfId="0" applyFont="1" applyFill="1" applyBorder="1" applyAlignment="1">
      <alignment horizontal="center" wrapText="1"/>
    </xf>
    <xf numFmtId="0" fontId="32" fillId="6" borderId="51" xfId="0" applyFont="1" applyFill="1" applyBorder="1" applyAlignment="1">
      <alignment horizontal="center" wrapText="1"/>
    </xf>
    <xf numFmtId="0" fontId="32" fillId="6" borderId="52" xfId="0" applyFont="1" applyFill="1" applyBorder="1" applyAlignment="1">
      <alignment horizontal="center" wrapText="1"/>
    </xf>
    <xf numFmtId="0" fontId="0" fillId="0" borderId="1" xfId="0" applyBorder="1" applyAlignment="1" applyProtection="1">
      <alignment horizontal="center" vertical="center" wrapText="1"/>
      <protection locked="0"/>
    </xf>
    <xf numFmtId="0" fontId="0" fillId="0" borderId="39" xfId="0" applyBorder="1" applyAlignment="1" applyProtection="1">
      <alignment horizontal="center" vertical="center" wrapText="1"/>
      <protection locked="0"/>
    </xf>
    <xf numFmtId="0" fontId="0" fillId="0" borderId="1" xfId="0" applyBorder="1" applyAlignment="1" applyProtection="1">
      <alignment horizontal="center" wrapText="1"/>
      <protection locked="0"/>
    </xf>
    <xf numFmtId="0" fontId="0" fillId="0" borderId="39" xfId="0" applyBorder="1" applyAlignment="1" applyProtection="1">
      <alignment horizontal="center" wrapText="1"/>
      <protection locked="0"/>
    </xf>
    <xf numFmtId="0" fontId="14" fillId="5" borderId="5" xfId="0" applyFont="1" applyFill="1" applyBorder="1" applyAlignment="1">
      <alignment horizontal="center" vertical="center" wrapText="1"/>
    </xf>
    <xf numFmtId="0" fontId="30" fillId="0" borderId="3" xfId="0" applyFont="1" applyBorder="1" applyAlignment="1" applyProtection="1">
      <alignment horizontal="center" vertical="center" wrapText="1"/>
      <protection locked="0"/>
    </xf>
    <xf numFmtId="0" fontId="30" fillId="0" borderId="4" xfId="0" applyFont="1" applyBorder="1" applyAlignment="1" applyProtection="1">
      <alignment horizontal="center" vertical="center" wrapText="1"/>
      <protection locked="0"/>
    </xf>
    <xf numFmtId="0" fontId="30" fillId="0" borderId="42" xfId="0" applyFont="1" applyBorder="1" applyAlignment="1" applyProtection="1">
      <alignment horizontal="center" vertical="center" wrapText="1"/>
      <protection locked="0"/>
    </xf>
    <xf numFmtId="49" fontId="6" fillId="0" borderId="3" xfId="0" applyNumberFormat="1" applyFont="1" applyBorder="1" applyAlignment="1" applyProtection="1">
      <alignment horizontal="center" vertical="center" wrapText="1"/>
      <protection locked="0"/>
    </xf>
    <xf numFmtId="49" fontId="6" fillId="0" borderId="4" xfId="0" applyNumberFormat="1" applyFont="1" applyBorder="1" applyAlignment="1" applyProtection="1">
      <alignment horizontal="center" vertical="center" wrapText="1"/>
      <protection locked="0"/>
    </xf>
    <xf numFmtId="49" fontId="6" fillId="0" borderId="42" xfId="0" applyNumberFormat="1" applyFont="1" applyBorder="1" applyAlignment="1" applyProtection="1">
      <alignment horizontal="center" vertical="center" wrapText="1"/>
      <protection locked="0"/>
    </xf>
    <xf numFmtId="0" fontId="2" fillId="6" borderId="20" xfId="0" applyFont="1" applyFill="1" applyBorder="1" applyAlignment="1" applyProtection="1">
      <alignment horizontal="center" vertical="center" wrapText="1"/>
      <protection hidden="1"/>
    </xf>
    <xf numFmtId="0" fontId="2" fillId="6" borderId="14" xfId="0" applyFont="1" applyFill="1" applyBorder="1" applyAlignment="1" applyProtection="1">
      <alignment horizontal="center" vertical="center" wrapText="1"/>
      <protection hidden="1"/>
    </xf>
    <xf numFmtId="0" fontId="2" fillId="6" borderId="2" xfId="0" applyFont="1" applyFill="1" applyBorder="1" applyAlignment="1" applyProtection="1">
      <alignment horizontal="center" vertical="center" wrapText="1"/>
      <protection hidden="1"/>
    </xf>
    <xf numFmtId="0" fontId="47" fillId="6" borderId="7" xfId="0" applyFont="1" applyFill="1" applyBorder="1" applyAlignment="1" applyProtection="1">
      <alignment horizontal="center" vertical="center" wrapText="1"/>
      <protection hidden="1"/>
    </xf>
    <xf numFmtId="0" fontId="47" fillId="6" borderId="6" xfId="0" applyFont="1" applyFill="1" applyBorder="1" applyAlignment="1" applyProtection="1">
      <alignment horizontal="center" vertical="center" wrapText="1"/>
      <protection hidden="1"/>
    </xf>
    <xf numFmtId="0" fontId="47" fillId="6" borderId="10" xfId="0" applyFont="1" applyFill="1" applyBorder="1" applyAlignment="1" applyProtection="1">
      <alignment horizontal="center" vertical="center" wrapText="1"/>
      <protection hidden="1"/>
    </xf>
    <xf numFmtId="0" fontId="47" fillId="6" borderId="12" xfId="0" applyFont="1" applyFill="1" applyBorder="1" applyAlignment="1" applyProtection="1">
      <alignment horizontal="center" vertical="center" wrapText="1"/>
      <protection hidden="1"/>
    </xf>
    <xf numFmtId="0" fontId="47" fillId="6" borderId="0" xfId="0" applyFont="1" applyFill="1" applyAlignment="1" applyProtection="1">
      <alignment horizontal="center" vertical="center" wrapText="1"/>
      <protection hidden="1"/>
    </xf>
    <xf numFmtId="0" fontId="47" fillId="6" borderId="13" xfId="0" applyFont="1" applyFill="1" applyBorder="1" applyAlignment="1" applyProtection="1">
      <alignment horizontal="center" vertical="center" wrapText="1"/>
      <protection hidden="1"/>
    </xf>
    <xf numFmtId="0" fontId="47" fillId="6" borderId="11" xfId="0" applyFont="1" applyFill="1" applyBorder="1" applyAlignment="1" applyProtection="1">
      <alignment horizontal="center" vertical="center" wrapText="1"/>
      <protection hidden="1"/>
    </xf>
    <xf numFmtId="0" fontId="47" fillId="6" borderId="8" xfId="0" applyFont="1" applyFill="1" applyBorder="1" applyAlignment="1" applyProtection="1">
      <alignment horizontal="center" vertical="center" wrapText="1"/>
      <protection hidden="1"/>
    </xf>
    <xf numFmtId="0" fontId="47" fillId="6" borderId="9" xfId="0" applyFont="1" applyFill="1" applyBorder="1" applyAlignment="1" applyProtection="1">
      <alignment horizontal="center" vertical="center" wrapText="1"/>
      <protection hidden="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6"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5" fillId="6" borderId="3" xfId="0" applyFont="1" applyFill="1" applyBorder="1" applyAlignment="1">
      <alignment horizontal="center" vertical="center" wrapText="1"/>
    </xf>
    <xf numFmtId="0" fontId="45" fillId="6" borderId="5" xfId="0" applyFont="1" applyFill="1" applyBorder="1" applyAlignment="1">
      <alignment horizontal="center" vertical="center" wrapText="1"/>
    </xf>
    <xf numFmtId="0" fontId="51" fillId="5" borderId="3" xfId="0" applyFont="1" applyFill="1" applyBorder="1" applyAlignment="1">
      <alignment horizontal="center" vertical="center" wrapText="1"/>
    </xf>
    <xf numFmtId="0" fontId="51" fillId="5" borderId="4" xfId="0" applyFont="1" applyFill="1" applyBorder="1" applyAlignment="1">
      <alignment horizontal="center" vertical="center" wrapText="1"/>
    </xf>
    <xf numFmtId="0" fontId="51" fillId="5" borderId="5" xfId="0" applyFont="1" applyFill="1" applyBorder="1" applyAlignment="1">
      <alignment horizontal="center" vertical="center" wrapText="1"/>
    </xf>
    <xf numFmtId="0" fontId="4" fillId="0" borderId="3" xfId="0" applyFont="1" applyBorder="1" applyAlignment="1">
      <alignment horizontal="center" vertical="center" wrapText="1"/>
    </xf>
    <xf numFmtId="0" fontId="53" fillId="6" borderId="3" xfId="0" applyFont="1" applyFill="1" applyBorder="1" applyAlignment="1">
      <alignment horizontal="center" vertical="center" wrapText="1"/>
    </xf>
    <xf numFmtId="0" fontId="53" fillId="6" borderId="4" xfId="0" applyFont="1" applyFill="1" applyBorder="1" applyAlignment="1">
      <alignment horizontal="center" vertical="center" wrapText="1"/>
    </xf>
    <xf numFmtId="0" fontId="53" fillId="6" borderId="5" xfId="0" applyFont="1" applyFill="1" applyBorder="1" applyAlignment="1">
      <alignment horizontal="center" vertical="center" wrapText="1"/>
    </xf>
    <xf numFmtId="0" fontId="51" fillId="6" borderId="3" xfId="0" applyFont="1" applyFill="1" applyBorder="1" applyAlignment="1">
      <alignment horizontal="center" vertical="center" wrapText="1"/>
    </xf>
    <xf numFmtId="0" fontId="51" fillId="6" borderId="4" xfId="0" applyFont="1" applyFill="1" applyBorder="1" applyAlignment="1">
      <alignment horizontal="center" vertical="center" wrapText="1"/>
    </xf>
    <xf numFmtId="0" fontId="51" fillId="6" borderId="5" xfId="0" applyFont="1" applyFill="1" applyBorder="1" applyAlignment="1">
      <alignment horizontal="center" vertical="center" wrapText="1"/>
    </xf>
    <xf numFmtId="0" fontId="50" fillId="5" borderId="8" xfId="0" applyFont="1" applyFill="1" applyBorder="1" applyAlignment="1">
      <alignment horizontal="center" vertical="center" wrapText="1"/>
    </xf>
    <xf numFmtId="0" fontId="0" fillId="0" borderId="40" xfId="0" applyBorder="1" applyAlignment="1">
      <alignment horizontal="center"/>
    </xf>
    <xf numFmtId="0" fontId="0" fillId="0" borderId="6" xfId="0" applyBorder="1" applyAlignment="1">
      <alignment horizontal="center"/>
    </xf>
    <xf numFmtId="0" fontId="0" fillId="0" borderId="29" xfId="0" applyBorder="1" applyAlignment="1">
      <alignment horizontal="center"/>
    </xf>
    <xf numFmtId="0" fontId="0" fillId="0" borderId="18" xfId="0" applyBorder="1" applyAlignment="1">
      <alignment horizontal="center"/>
    </xf>
    <xf numFmtId="0" fontId="0" fillId="0" borderId="0" xfId="0" applyAlignment="1">
      <alignment horizontal="center"/>
    </xf>
    <xf numFmtId="0" fontId="0" fillId="0" borderId="19" xfId="0" applyBorder="1" applyAlignment="1">
      <alignment horizontal="center"/>
    </xf>
    <xf numFmtId="0" fontId="0" fillId="0" borderId="53"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70" fillId="0" borderId="1" xfId="1" applyFont="1" applyBorder="1">
      <alignment horizontal="center" vertical="center" wrapText="1"/>
      <protection locked="0"/>
    </xf>
    <xf numFmtId="0" fontId="23" fillId="9" borderId="60" xfId="0" applyFont="1" applyFill="1" applyBorder="1" applyAlignment="1">
      <alignment horizontal="center" vertical="center" wrapText="1"/>
    </xf>
    <xf numFmtId="0" fontId="29" fillId="8" borderId="72" xfId="0" applyFont="1" applyFill="1" applyBorder="1" applyAlignment="1">
      <alignment horizontal="center"/>
    </xf>
    <xf numFmtId="0" fontId="29" fillId="8" borderId="71" xfId="0" applyFont="1" applyFill="1" applyBorder="1" applyAlignment="1">
      <alignment horizontal="center"/>
    </xf>
    <xf numFmtId="0" fontId="29" fillId="8" borderId="73" xfId="0" applyFont="1" applyFill="1" applyBorder="1" applyAlignment="1">
      <alignment horizontal="center"/>
    </xf>
    <xf numFmtId="0" fontId="29" fillId="12" borderId="72" xfId="0" applyFont="1" applyFill="1" applyBorder="1" applyAlignment="1">
      <alignment horizontal="center"/>
    </xf>
    <xf numFmtId="0" fontId="29" fillId="12" borderId="71" xfId="0" applyFont="1" applyFill="1" applyBorder="1" applyAlignment="1">
      <alignment horizontal="center"/>
    </xf>
    <xf numFmtId="0" fontId="29" fillId="12" borderId="73" xfId="0" applyFont="1" applyFill="1" applyBorder="1" applyAlignment="1">
      <alignment horizontal="center"/>
    </xf>
    <xf numFmtId="0" fontId="68" fillId="8" borderId="72" xfId="0" applyFont="1" applyFill="1" applyBorder="1" applyAlignment="1">
      <alignment horizontal="center" vertical="center" wrapText="1"/>
    </xf>
    <xf numFmtId="0" fontId="68" fillId="8" borderId="5" xfId="0" applyFont="1" applyFill="1" applyBorder="1" applyAlignment="1">
      <alignment horizontal="center" vertical="center" wrapText="1"/>
    </xf>
    <xf numFmtId="0" fontId="68" fillId="8" borderId="55" xfId="0" applyFont="1" applyFill="1" applyBorder="1" applyAlignment="1">
      <alignment horizontal="center" vertical="center" wrapText="1"/>
    </xf>
    <xf numFmtId="0" fontId="68" fillId="8" borderId="60" xfId="0" applyFont="1" applyFill="1" applyBorder="1" applyAlignment="1">
      <alignment horizontal="center" vertical="center" wrapText="1"/>
    </xf>
    <xf numFmtId="0" fontId="70" fillId="4" borderId="59" xfId="0" applyFont="1" applyFill="1" applyBorder="1" applyAlignment="1" applyProtection="1">
      <alignment horizontal="center" vertical="center" wrapText="1"/>
      <protection locked="0"/>
    </xf>
    <xf numFmtId="0" fontId="21" fillId="4" borderId="54" xfId="0" applyFont="1" applyFill="1" applyBorder="1" applyAlignment="1">
      <alignment horizontal="center" vertical="center" wrapText="1"/>
    </xf>
    <xf numFmtId="0" fontId="21" fillId="4" borderId="59" xfId="0" applyFont="1" applyFill="1" applyBorder="1" applyAlignment="1">
      <alignment horizontal="center" vertical="center" wrapText="1"/>
    </xf>
    <xf numFmtId="0" fontId="21" fillId="4" borderId="71"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4" borderId="55" xfId="0" applyFont="1" applyFill="1" applyBorder="1" applyAlignment="1">
      <alignment horizontal="center" vertical="center" wrapText="1"/>
    </xf>
    <xf numFmtId="0" fontId="21" fillId="4" borderId="60" xfId="0" applyFont="1" applyFill="1" applyBorder="1" applyAlignment="1">
      <alignment horizontal="center" vertical="center" wrapText="1"/>
    </xf>
    <xf numFmtId="0" fontId="29" fillId="7" borderId="68" xfId="0" applyFont="1" applyFill="1" applyBorder="1" applyAlignment="1">
      <alignment horizontal="center" vertical="center" wrapText="1"/>
    </xf>
    <xf numFmtId="0" fontId="29" fillId="7" borderId="69" xfId="0" applyFont="1" applyFill="1" applyBorder="1" applyAlignment="1">
      <alignment horizontal="center" vertical="center" wrapText="1"/>
    </xf>
    <xf numFmtId="0" fontId="29" fillId="7" borderId="70" xfId="0" applyFont="1" applyFill="1" applyBorder="1" applyAlignment="1">
      <alignment horizontal="center" vertical="center" wrapText="1"/>
    </xf>
    <xf numFmtId="0" fontId="0" fillId="3" borderId="54" xfId="0" applyFill="1" applyBorder="1" applyAlignment="1">
      <alignment horizontal="center"/>
    </xf>
    <xf numFmtId="0" fontId="0" fillId="3" borderId="55" xfId="0" applyFill="1" applyBorder="1" applyAlignment="1">
      <alignment horizontal="center"/>
    </xf>
    <xf numFmtId="0" fontId="0" fillId="3" borderId="59" xfId="0" applyFill="1" applyBorder="1" applyAlignment="1">
      <alignment horizontal="center"/>
    </xf>
    <xf numFmtId="0" fontId="0" fillId="3" borderId="60" xfId="0" applyFill="1" applyBorder="1" applyAlignment="1">
      <alignment horizontal="center"/>
    </xf>
    <xf numFmtId="0" fontId="0" fillId="3" borderId="63" xfId="0" applyFill="1" applyBorder="1" applyAlignment="1">
      <alignment horizontal="center"/>
    </xf>
    <xf numFmtId="0" fontId="0" fillId="3" borderId="64" xfId="0" applyFill="1" applyBorder="1" applyAlignment="1">
      <alignment horizontal="center"/>
    </xf>
    <xf numFmtId="0" fontId="25" fillId="3" borderId="56" xfId="0" applyFont="1" applyFill="1" applyBorder="1" applyAlignment="1">
      <alignment horizontal="center" vertical="center" wrapText="1"/>
    </xf>
    <xf numFmtId="0" fontId="25" fillId="3" borderId="57" xfId="0" applyFont="1" applyFill="1" applyBorder="1" applyAlignment="1">
      <alignment horizontal="center" vertical="center" wrapText="1"/>
    </xf>
    <xf numFmtId="0" fontId="25" fillId="3" borderId="58" xfId="0" applyFont="1" applyFill="1" applyBorder="1" applyAlignment="1">
      <alignment horizontal="center" vertical="center" wrapText="1"/>
    </xf>
    <xf numFmtId="0" fontId="25" fillId="3" borderId="61" xfId="0" applyFont="1" applyFill="1" applyBorder="1" applyAlignment="1">
      <alignment horizontal="center" vertical="center" wrapText="1"/>
    </xf>
    <xf numFmtId="0" fontId="25" fillId="3" borderId="0" xfId="0" applyFont="1" applyFill="1" applyAlignment="1">
      <alignment horizontal="center" vertical="center" wrapText="1"/>
    </xf>
    <xf numFmtId="0" fontId="25" fillId="3" borderId="62" xfId="0" applyFont="1" applyFill="1" applyBorder="1" applyAlignment="1">
      <alignment horizontal="center" vertical="center" wrapText="1"/>
    </xf>
    <xf numFmtId="0" fontId="25" fillId="3" borderId="65" xfId="0" applyFont="1" applyFill="1" applyBorder="1" applyAlignment="1">
      <alignment horizontal="center" vertical="center" wrapText="1"/>
    </xf>
    <xf numFmtId="0" fontId="25" fillId="3" borderId="66" xfId="0" applyFont="1" applyFill="1" applyBorder="1" applyAlignment="1">
      <alignment horizontal="center" vertical="center" wrapText="1"/>
    </xf>
    <xf numFmtId="0" fontId="25" fillId="3" borderId="67" xfId="0" applyFont="1" applyFill="1" applyBorder="1" applyAlignment="1">
      <alignment horizontal="center" vertical="center" wrapText="1"/>
    </xf>
    <xf numFmtId="0" fontId="66" fillId="3" borderId="58" xfId="0" applyFont="1" applyFill="1" applyBorder="1" applyAlignment="1">
      <alignment horizontal="center" vertical="center" wrapText="1"/>
    </xf>
    <xf numFmtId="0" fontId="66" fillId="3" borderId="62" xfId="0" applyFont="1" applyFill="1" applyBorder="1" applyAlignment="1">
      <alignment horizontal="center" vertical="center" wrapText="1"/>
    </xf>
    <xf numFmtId="0" fontId="66" fillId="3" borderId="67" xfId="0" applyFont="1" applyFill="1" applyBorder="1" applyAlignment="1">
      <alignment horizontal="center" vertical="center" wrapText="1"/>
    </xf>
    <xf numFmtId="0" fontId="0" fillId="0" borderId="82" xfId="0" applyBorder="1" applyAlignment="1">
      <alignment horizontal="left" vertical="top" wrapText="1"/>
    </xf>
    <xf numFmtId="0" fontId="0" fillId="0" borderId="83" xfId="0" applyBorder="1" applyAlignment="1">
      <alignment horizontal="left" vertical="top" wrapText="1"/>
    </xf>
    <xf numFmtId="0" fontId="0" fillId="0" borderId="84" xfId="0" applyBorder="1" applyAlignment="1">
      <alignment horizontal="left" vertical="top" wrapText="1"/>
    </xf>
    <xf numFmtId="0" fontId="19" fillId="0" borderId="82" xfId="0" applyFont="1" applyBorder="1" applyAlignment="1">
      <alignment horizontal="left" vertical="top" wrapText="1"/>
    </xf>
    <xf numFmtId="0" fontId="19" fillId="0" borderId="83" xfId="0" applyFont="1" applyBorder="1" applyAlignment="1">
      <alignment horizontal="left" vertical="top" wrapText="1"/>
    </xf>
    <xf numFmtId="0" fontId="19" fillId="0" borderId="84" xfId="0" applyFont="1" applyBorder="1" applyAlignment="1">
      <alignment horizontal="left" vertical="top" wrapText="1"/>
    </xf>
    <xf numFmtId="0" fontId="2" fillId="0" borderId="36" xfId="0" applyFont="1" applyBorder="1" applyAlignment="1" applyProtection="1">
      <alignment horizontal="center" vertical="center" wrapText="1"/>
      <protection locked="0"/>
    </xf>
    <xf numFmtId="0" fontId="2" fillId="0" borderId="51"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52" xfId="0" applyFont="1" applyBorder="1" applyAlignment="1" applyProtection="1">
      <alignment horizontal="center" vertical="center" wrapText="1"/>
      <protection locked="0"/>
    </xf>
    <xf numFmtId="0" fontId="59" fillId="0" borderId="3" xfId="0" applyFont="1" applyBorder="1" applyAlignment="1">
      <alignment horizontal="center" vertical="center" wrapText="1"/>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9" fillId="2" borderId="5" xfId="0" applyFont="1" applyFill="1" applyBorder="1" applyAlignment="1" applyProtection="1">
      <alignment horizontal="center" vertical="center" wrapText="1"/>
      <protection locked="0"/>
    </xf>
    <xf numFmtId="0" fontId="76" fillId="5" borderId="32" xfId="0" applyFont="1" applyFill="1" applyBorder="1" applyAlignment="1">
      <alignment horizontal="left" vertical="center" wrapText="1"/>
    </xf>
    <xf numFmtId="0" fontId="76" fillId="5" borderId="1" xfId="0" applyFont="1" applyFill="1" applyBorder="1" applyAlignment="1">
      <alignment horizontal="left" vertical="center" wrapText="1"/>
    </xf>
    <xf numFmtId="0" fontId="76" fillId="5" borderId="3" xfId="0" applyFont="1" applyFill="1" applyBorder="1" applyAlignment="1">
      <alignment horizontal="center" vertical="center" wrapText="1"/>
    </xf>
    <xf numFmtId="0" fontId="76" fillId="5" borderId="4" xfId="0" applyFont="1" applyFill="1" applyBorder="1" applyAlignment="1">
      <alignment horizontal="center" vertical="center" wrapText="1"/>
    </xf>
    <xf numFmtId="0" fontId="76" fillId="5" borderId="5" xfId="0" applyFont="1" applyFill="1" applyBorder="1" applyAlignment="1">
      <alignment horizontal="center" vertical="center" wrapText="1"/>
    </xf>
    <xf numFmtId="0" fontId="14" fillId="8" borderId="40" xfId="0" applyFont="1" applyFill="1" applyBorder="1" applyAlignment="1">
      <alignment horizontal="center" vertical="center"/>
    </xf>
    <xf numFmtId="0" fontId="14" fillId="8" borderId="6" xfId="0" applyFont="1" applyFill="1" applyBorder="1" applyAlignment="1">
      <alignment horizontal="center" vertical="center"/>
    </xf>
    <xf numFmtId="0" fontId="14" fillId="8" borderId="29" xfId="0" applyFont="1" applyFill="1" applyBorder="1" applyAlignment="1">
      <alignment horizontal="center" vertical="center"/>
    </xf>
    <xf numFmtId="0" fontId="14" fillId="7" borderId="32"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39" xfId="0" applyFont="1" applyFill="1" applyBorder="1" applyAlignment="1">
      <alignment horizontal="center" vertical="center" wrapText="1"/>
    </xf>
    <xf numFmtId="0" fontId="9" fillId="0" borderId="3" xfId="0" applyFont="1" applyBorder="1" applyAlignment="1" applyProtection="1">
      <alignment horizontal="center" vertical="center" wrapText="1"/>
      <protection locked="0"/>
    </xf>
    <xf numFmtId="0" fontId="14" fillId="8" borderId="32" xfId="0" applyFont="1" applyFill="1" applyBorder="1" applyAlignment="1">
      <alignment horizontal="center" vertical="center"/>
    </xf>
    <xf numFmtId="0" fontId="30" fillId="2" borderId="3"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wrapText="1"/>
      <protection locked="0"/>
    </xf>
    <xf numFmtId="0" fontId="14" fillId="5" borderId="24" xfId="0" applyFont="1" applyFill="1" applyBorder="1" applyAlignment="1">
      <alignment horizontal="left" vertical="center" wrapText="1"/>
    </xf>
    <xf numFmtId="0" fontId="14" fillId="5" borderId="2" xfId="0" applyFont="1" applyFill="1" applyBorder="1" applyAlignment="1">
      <alignment horizontal="left" vertical="center" wrapText="1"/>
    </xf>
    <xf numFmtId="0" fontId="31" fillId="11" borderId="2" xfId="0" applyFont="1" applyFill="1" applyBorder="1" applyAlignment="1">
      <alignment horizontal="center" vertical="center"/>
    </xf>
    <xf numFmtId="0" fontId="31" fillId="11" borderId="11" xfId="0" applyFont="1" applyFill="1" applyBorder="1" applyAlignment="1">
      <alignment horizontal="center" vertical="center"/>
    </xf>
    <xf numFmtId="0" fontId="14" fillId="5" borderId="3" xfId="0" applyFont="1" applyFill="1" applyBorder="1" applyAlignment="1">
      <alignment horizontal="center" vertical="center"/>
    </xf>
    <xf numFmtId="0" fontId="76" fillId="5" borderId="28" xfId="0" applyFont="1" applyFill="1" applyBorder="1" applyAlignment="1">
      <alignment horizontal="left" vertical="center" wrapText="1"/>
    </xf>
    <xf numFmtId="0" fontId="76" fillId="5" borderId="20" xfId="0" applyFont="1" applyFill="1" applyBorder="1" applyAlignment="1">
      <alignment horizontal="left" vertical="center" wrapText="1"/>
    </xf>
    <xf numFmtId="0" fontId="76" fillId="5" borderId="7" xfId="0" applyFont="1" applyFill="1" applyBorder="1" applyAlignment="1">
      <alignment horizontal="center" vertical="center" wrapText="1"/>
    </xf>
    <xf numFmtId="0" fontId="76" fillId="5" borderId="6" xfId="0" applyFont="1" applyFill="1" applyBorder="1" applyAlignment="1">
      <alignment horizontal="center" vertical="center" wrapText="1"/>
    </xf>
    <xf numFmtId="0" fontId="76" fillId="5" borderId="10" xfId="0" applyFont="1" applyFill="1" applyBorder="1" applyAlignment="1">
      <alignment horizontal="center" vertical="center" wrapText="1"/>
    </xf>
    <xf numFmtId="0" fontId="51" fillId="6" borderId="33" xfId="0" applyFont="1" applyFill="1" applyBorder="1" applyAlignment="1">
      <alignment horizontal="center" vertical="center" wrapText="1"/>
    </xf>
    <xf numFmtId="0" fontId="51" fillId="6" borderId="37" xfId="0" applyFont="1" applyFill="1" applyBorder="1" applyAlignment="1">
      <alignment horizontal="center" vertical="center" wrapText="1"/>
    </xf>
    <xf numFmtId="0" fontId="51" fillId="6" borderId="80" xfId="0" applyFont="1" applyFill="1" applyBorder="1" applyAlignment="1">
      <alignment horizontal="center" vertical="center" wrapText="1"/>
    </xf>
    <xf numFmtId="0" fontId="9" fillId="0" borderId="4" xfId="0" applyFont="1" applyBorder="1" applyAlignment="1" applyProtection="1">
      <alignment horizontal="center" vertical="center" wrapText="1"/>
      <protection locked="0"/>
    </xf>
    <xf numFmtId="0" fontId="51" fillId="6" borderId="78" xfId="0" applyFont="1" applyFill="1" applyBorder="1" applyAlignment="1">
      <alignment horizontal="center" vertical="center" wrapText="1"/>
    </xf>
    <xf numFmtId="0" fontId="51" fillId="6" borderId="79" xfId="0" applyFont="1" applyFill="1" applyBorder="1" applyAlignment="1">
      <alignment horizontal="center" vertical="center" wrapText="1"/>
    </xf>
    <xf numFmtId="0" fontId="51" fillId="6" borderId="77" xfId="0" applyFont="1" applyFill="1" applyBorder="1" applyAlignment="1">
      <alignment horizontal="center" vertical="center" wrapText="1"/>
    </xf>
    <xf numFmtId="0" fontId="14" fillId="7" borderId="31" xfId="0" applyFont="1" applyFill="1" applyBorder="1" applyAlignment="1">
      <alignment horizontal="center" vertical="center" wrapText="1"/>
    </xf>
    <xf numFmtId="0" fontId="14" fillId="7" borderId="34" xfId="0" applyFont="1" applyFill="1" applyBorder="1" applyAlignment="1">
      <alignment horizontal="center" vertical="center" wrapText="1"/>
    </xf>
    <xf numFmtId="0" fontId="14" fillId="7" borderId="41" xfId="0" applyFont="1" applyFill="1" applyBorder="1" applyAlignment="1">
      <alignment horizontal="center" vertical="center" wrapText="1"/>
    </xf>
    <xf numFmtId="0" fontId="14" fillId="5" borderId="31" xfId="0" applyFont="1" applyFill="1" applyBorder="1" applyAlignment="1">
      <alignment horizontal="left" vertical="center" wrapText="1"/>
    </xf>
    <xf numFmtId="0" fontId="14" fillId="5" borderId="34" xfId="0" applyFont="1" applyFill="1" applyBorder="1" applyAlignment="1">
      <alignment horizontal="left" vertical="center" wrapText="1"/>
    </xf>
    <xf numFmtId="0" fontId="31" fillId="11" borderId="34" xfId="0" applyFont="1" applyFill="1" applyBorder="1" applyAlignment="1">
      <alignment horizontal="center" vertical="center"/>
    </xf>
    <xf numFmtId="0" fontId="31" fillId="11" borderId="35" xfId="0" applyFont="1" applyFill="1" applyBorder="1" applyAlignment="1">
      <alignment horizontal="center" vertical="center"/>
    </xf>
    <xf numFmtId="0" fontId="32" fillId="5" borderId="18" xfId="0" applyFont="1" applyFill="1" applyBorder="1" applyAlignment="1">
      <alignment horizontal="center" vertical="center" wrapText="1"/>
    </xf>
    <xf numFmtId="0" fontId="32" fillId="5" borderId="0" xfId="0" applyFont="1" applyFill="1" applyAlignment="1">
      <alignment horizontal="center" vertical="center" wrapText="1"/>
    </xf>
    <xf numFmtId="0" fontId="32" fillId="5" borderId="19" xfId="0" applyFont="1" applyFill="1" applyBorder="1" applyAlignment="1">
      <alignment horizontal="center" vertical="center" wrapText="1"/>
    </xf>
    <xf numFmtId="0" fontId="72" fillId="0" borderId="33" xfId="0" applyFont="1" applyBorder="1" applyAlignment="1">
      <alignment horizontal="left" vertical="center" wrapText="1"/>
    </xf>
    <xf numFmtId="0" fontId="72" fillId="0" borderId="37" xfId="0" applyFont="1" applyBorder="1" applyAlignment="1">
      <alignment horizontal="left" vertical="center" wrapText="1"/>
    </xf>
    <xf numFmtId="0" fontId="72" fillId="0" borderId="38" xfId="0" applyFont="1" applyBorder="1" applyAlignment="1">
      <alignment horizontal="left" vertical="center" wrapText="1"/>
    </xf>
    <xf numFmtId="0" fontId="51" fillId="5" borderId="18" xfId="0" applyFont="1" applyFill="1" applyBorder="1" applyAlignment="1">
      <alignment horizontal="center" vertical="center" wrapText="1"/>
    </xf>
    <xf numFmtId="0" fontId="51" fillId="5" borderId="0" xfId="0" applyFont="1" applyFill="1" applyAlignment="1">
      <alignment horizontal="center" vertical="center" wrapText="1"/>
    </xf>
    <xf numFmtId="0" fontId="51" fillId="5" borderId="13" xfId="0" applyFont="1" applyFill="1" applyBorder="1" applyAlignment="1">
      <alignment horizontal="center" vertical="center" wrapText="1"/>
    </xf>
    <xf numFmtId="0" fontId="75" fillId="5" borderId="18" xfId="0" applyFont="1" applyFill="1" applyBorder="1" applyAlignment="1">
      <alignment horizontal="center" vertical="center" wrapText="1"/>
    </xf>
    <xf numFmtId="0" fontId="75" fillId="5" borderId="0" xfId="0" applyFont="1" applyFill="1" applyAlignment="1">
      <alignment horizontal="center" vertical="center" wrapText="1"/>
    </xf>
    <xf numFmtId="0" fontId="71" fillId="6" borderId="1" xfId="0" applyFont="1" applyFill="1" applyBorder="1" applyAlignment="1">
      <alignment horizontal="center" vertical="center" wrapText="1"/>
    </xf>
    <xf numFmtId="0" fontId="71" fillId="6" borderId="77" xfId="0" applyFont="1" applyFill="1" applyBorder="1" applyAlignment="1">
      <alignment horizontal="center" vertical="center" wrapText="1"/>
    </xf>
    <xf numFmtId="0" fontId="71" fillId="6" borderId="16" xfId="0" applyFont="1" applyFill="1" applyBorder="1" applyAlignment="1">
      <alignment horizontal="center" vertical="center" wrapText="1"/>
    </xf>
    <xf numFmtId="0" fontId="71" fillId="6" borderId="12" xfId="0" applyFont="1" applyFill="1" applyBorder="1" applyAlignment="1">
      <alignment horizontal="center" vertical="center" wrapText="1"/>
    </xf>
    <xf numFmtId="0" fontId="71" fillId="6" borderId="0" xfId="0" applyFont="1" applyFill="1" applyAlignment="1">
      <alignment horizontal="center" vertical="center" wrapText="1"/>
    </xf>
    <xf numFmtId="0" fontId="71" fillId="6" borderId="11" xfId="0" applyFont="1" applyFill="1" applyBorder="1" applyAlignment="1">
      <alignment horizontal="center" vertical="center" wrapText="1"/>
    </xf>
    <xf numFmtId="0" fontId="71" fillId="6" borderId="8" xfId="0" applyFont="1" applyFill="1" applyBorder="1" applyAlignment="1">
      <alignment horizontal="center" vertical="center" wrapText="1"/>
    </xf>
    <xf numFmtId="0" fontId="71" fillId="6" borderId="7" xfId="0" applyFont="1" applyFill="1" applyBorder="1" applyAlignment="1">
      <alignment horizontal="center" vertical="center" wrapText="1"/>
    </xf>
    <xf numFmtId="0" fontId="71" fillId="6" borderId="6" xfId="0" applyFont="1" applyFill="1" applyBorder="1" applyAlignment="1">
      <alignment horizontal="center" vertical="center" wrapText="1"/>
    </xf>
  </cellXfs>
  <cellStyles count="3">
    <cellStyle name="Hipervínculo" xfId="2" builtinId="8"/>
    <cellStyle name="Normal" xfId="0" builtinId="0"/>
    <cellStyle name="글입력(가운데맞춤)" xfId="1" xr:uid="{00000000-0005-0000-0000-000004000000}"/>
  </cellStyles>
  <dxfs count="166">
    <dxf>
      <font>
        <color rgb="FF41695B"/>
      </font>
    </dxf>
    <dxf>
      <fill>
        <patternFill>
          <bgColor theme="9" tint="0.39994506668294322"/>
        </patternFill>
      </fill>
    </dxf>
    <dxf>
      <font>
        <color theme="0"/>
      </font>
      <fill>
        <patternFill>
          <bgColor theme="0"/>
        </patternFill>
      </fill>
      <border>
        <left/>
        <right style="thin">
          <color auto="1"/>
        </right>
        <top/>
        <bottom/>
        <vertical/>
        <horizontal/>
      </border>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lor theme="0"/>
      </font>
      <fill>
        <patternFill>
          <bgColor theme="0"/>
        </patternFill>
      </fill>
      <border>
        <left/>
        <right style="thin">
          <color auto="1"/>
        </right>
        <top style="thin">
          <color auto="1"/>
        </top>
        <bottom/>
      </border>
    </dxf>
    <dxf>
      <font>
        <color theme="0"/>
      </font>
      <fill>
        <patternFill>
          <bgColor theme="0"/>
        </patternFill>
      </fill>
    </dxf>
    <dxf>
      <fill>
        <patternFill>
          <bgColor rgb="FF41695B"/>
        </patternFill>
      </fill>
    </dxf>
    <dxf>
      <font>
        <color theme="0"/>
      </font>
      <fill>
        <patternFill patternType="none">
          <bgColor auto="1"/>
        </patternFill>
      </fill>
    </dxf>
    <dxf>
      <font>
        <color theme="0"/>
      </font>
      <fill>
        <patternFill>
          <bgColor theme="0"/>
        </patternFill>
      </fill>
      <border>
        <left/>
        <right style="thin">
          <color auto="1"/>
        </right>
        <top/>
        <bottom/>
        <vertical/>
        <horizontal/>
      </border>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lor rgb="FF41695B"/>
      </font>
      <fill>
        <patternFill>
          <bgColor rgb="FF41695B"/>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lor rgb="FF41695B"/>
      </font>
      <fill>
        <patternFill>
          <bgColor rgb="FF41695B"/>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lor rgb="FF41695B"/>
      </font>
    </dxf>
    <dxf>
      <font>
        <color rgb="FF41695B"/>
      </font>
      <fill>
        <patternFill>
          <bgColor rgb="FF41695B"/>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lor rgb="FF41695B"/>
      </font>
      <fill>
        <patternFill>
          <bgColor rgb="FF41695B"/>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0"/>
        </patternFill>
      </fill>
    </dxf>
    <dxf>
      <font>
        <color theme="0"/>
      </font>
      <fill>
        <patternFill>
          <bgColor theme="0"/>
        </patternFill>
      </fill>
    </dxf>
    <dxf>
      <fill>
        <patternFill>
          <bgColor rgb="FF41695B"/>
        </patternFill>
      </fill>
    </dxf>
    <dxf>
      <font>
        <color theme="0"/>
      </font>
      <fill>
        <patternFill>
          <bgColor theme="0"/>
        </patternFill>
      </fill>
    </dxf>
    <dxf>
      <fill>
        <patternFill>
          <bgColor rgb="FF41695B"/>
        </patternFill>
      </fill>
    </dxf>
    <dxf>
      <fill>
        <patternFill>
          <bgColor rgb="FF41695B"/>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rgb="FF41695B"/>
      </font>
      <fill>
        <patternFill>
          <bgColor rgb="FF41695B"/>
        </patternFill>
      </fill>
    </dxf>
    <dxf>
      <font>
        <color theme="0"/>
      </font>
      <fill>
        <patternFill>
          <bgColor theme="0"/>
        </patternFill>
      </fill>
      <border>
        <left/>
        <right style="thin">
          <color auto="1"/>
        </right>
        <top/>
        <bottom/>
        <vertical/>
        <horizontal/>
      </border>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0"/>
      </font>
      <fill>
        <patternFill>
          <bgColor theme="0"/>
        </patternFill>
      </fill>
      <border>
        <left/>
        <right style="thin">
          <color auto="1"/>
        </right>
        <top/>
        <bottom/>
        <vertical/>
        <horizontal/>
      </border>
    </dxf>
    <dxf>
      <font>
        <color rgb="FF41695B"/>
      </font>
      <fill>
        <patternFill>
          <bgColor rgb="FF41695B"/>
        </patternFill>
      </fill>
    </dxf>
    <dxf>
      <fill>
        <patternFill>
          <bgColor theme="9" tint="0.39994506668294322"/>
        </patternFill>
      </fill>
    </dxf>
    <dxf>
      <font>
        <color rgb="FF41695B"/>
      </font>
      <fill>
        <patternFill>
          <bgColor rgb="FF41695B"/>
        </patternFill>
      </fill>
    </dxf>
    <dxf>
      <fill>
        <patternFill>
          <bgColor theme="9" tint="0.39994506668294322"/>
        </patternFill>
      </fill>
    </dxf>
    <dxf>
      <fill>
        <patternFill>
          <bgColor theme="9" tint="0.39994506668294322"/>
        </patternFill>
      </fill>
    </dxf>
    <dxf>
      <font>
        <color rgb="FF41695B"/>
      </font>
      <fill>
        <patternFill>
          <bgColor rgb="FF41695B"/>
        </patternFill>
      </fill>
    </dxf>
    <dxf>
      <fill>
        <patternFill>
          <bgColor theme="0"/>
        </patternFill>
      </fill>
    </dxf>
    <dxf>
      <fill>
        <patternFill>
          <bgColor theme="9" tint="0.39994506668294322"/>
        </patternFill>
      </fill>
    </dxf>
    <dxf>
      <font>
        <color rgb="FF41695B"/>
      </font>
      <fill>
        <patternFill>
          <bgColor rgb="FF41695B"/>
        </patternFill>
      </fill>
    </dxf>
    <dxf>
      <fill>
        <patternFill>
          <bgColor theme="9" tint="0.39994506668294322"/>
        </patternFill>
      </fill>
    </dxf>
    <dxf>
      <fill>
        <patternFill>
          <bgColor theme="0"/>
        </patternFill>
      </fill>
    </dxf>
    <dxf>
      <font>
        <color rgb="FF41695B"/>
      </font>
      <fill>
        <patternFill>
          <bgColor rgb="FF41695B"/>
        </patternFill>
      </fill>
    </dxf>
    <dxf>
      <fill>
        <patternFill>
          <bgColor theme="9" tint="0.39994506668294322"/>
        </patternFill>
      </fill>
    </dxf>
    <dxf>
      <font>
        <color rgb="FF41695B"/>
      </font>
      <fill>
        <patternFill>
          <bgColor rgb="FF41695B"/>
        </patternFill>
      </fill>
    </dxf>
    <dxf>
      <font>
        <color theme="0"/>
      </font>
      <fill>
        <patternFill>
          <bgColor theme="0"/>
        </patternFill>
      </fill>
      <border>
        <left/>
        <right/>
        <top style="thin">
          <color auto="1"/>
        </top>
        <bottom/>
        <vertical/>
        <horizontal/>
      </border>
    </dxf>
    <dxf>
      <font>
        <color theme="0"/>
      </font>
      <fill>
        <patternFill>
          <bgColor theme="0"/>
        </patternFill>
      </fill>
      <border>
        <left/>
        <right/>
        <top style="thin">
          <color auto="1"/>
        </top>
        <bottom/>
        <vertical/>
        <horizontal/>
      </border>
    </dxf>
    <dxf>
      <font>
        <color rgb="FF41695B"/>
      </font>
      <fill>
        <patternFill>
          <bgColor rgb="FF41695B"/>
        </patternFill>
      </fill>
    </dxf>
    <dxf>
      <fill>
        <patternFill>
          <bgColor rgb="FF41695B"/>
        </patternFill>
      </fill>
    </dxf>
    <dxf>
      <font>
        <color rgb="FF41695B"/>
      </font>
      <fill>
        <patternFill>
          <bgColor rgb="FF41695B"/>
        </patternFill>
      </fill>
    </dxf>
    <dxf>
      <font>
        <color rgb="FF41695B"/>
      </font>
      <fill>
        <patternFill>
          <bgColor rgb="FF41695B"/>
        </patternFill>
      </fill>
    </dxf>
    <dxf>
      <fill>
        <patternFill>
          <bgColor rgb="FF41695B"/>
        </patternFill>
      </fill>
    </dxf>
    <dxf>
      <font>
        <color rgb="FF41695B"/>
      </font>
      <fill>
        <patternFill>
          <bgColor rgb="FF41695B"/>
        </patternFill>
      </fill>
    </dxf>
    <dxf>
      <font>
        <color theme="0"/>
      </font>
      <fill>
        <patternFill>
          <bgColor rgb="FF41695B"/>
        </patternFill>
      </fill>
    </dxf>
    <dxf>
      <font>
        <color rgb="FF41695B"/>
      </font>
      <fill>
        <patternFill>
          <bgColor rgb="FF41695B"/>
        </patternFill>
      </fill>
    </dxf>
    <dxf>
      <fill>
        <patternFill>
          <bgColor rgb="FF41695B"/>
        </patternFill>
      </fill>
    </dxf>
    <dxf>
      <font>
        <color theme="0"/>
      </font>
      <fill>
        <patternFill>
          <bgColor theme="0"/>
        </patternFill>
      </fill>
      <border>
        <left/>
        <right/>
        <top/>
        <bottom/>
        <vertical/>
        <horizontal/>
      </border>
    </dxf>
    <dxf>
      <font>
        <color rgb="FF41695B"/>
      </font>
      <fill>
        <patternFill>
          <bgColor rgb="FF41695B"/>
        </patternFill>
      </fill>
    </dxf>
    <dxf>
      <fill>
        <patternFill>
          <bgColor rgb="FF41695B"/>
        </patternFill>
      </fill>
    </dxf>
    <dxf>
      <font>
        <color theme="0"/>
      </font>
      <fill>
        <patternFill>
          <bgColor rgb="FF41695B"/>
        </patternFill>
      </fill>
    </dxf>
    <dxf>
      <font>
        <color rgb="FF41695B"/>
      </font>
      <fill>
        <patternFill>
          <bgColor rgb="FF41695B"/>
        </patternFill>
      </fill>
    </dxf>
    <dxf>
      <fill>
        <patternFill>
          <bgColor rgb="FF41695B"/>
        </patternFill>
      </fill>
    </dxf>
    <dxf>
      <font>
        <color theme="0"/>
      </font>
      <fill>
        <patternFill>
          <bgColor theme="0"/>
        </patternFill>
      </fill>
      <border>
        <left/>
        <right/>
        <top/>
        <bottom/>
        <vertical/>
        <horizontal/>
      </border>
    </dxf>
    <dxf>
      <fill>
        <patternFill>
          <bgColor rgb="FF41695B"/>
        </patternFill>
      </fill>
    </dxf>
    <dxf>
      <font>
        <color rgb="FF41695B"/>
      </font>
      <fill>
        <patternFill>
          <bgColor rgb="FF41695B"/>
        </patternFill>
      </fill>
    </dxf>
    <dxf>
      <font>
        <color theme="0"/>
      </font>
      <fill>
        <patternFill>
          <bgColor rgb="FF41695B"/>
        </patternFill>
      </fill>
    </dxf>
    <dxf>
      <font>
        <color theme="0"/>
      </font>
      <fill>
        <patternFill>
          <bgColor rgb="FF41695B"/>
        </patternFill>
      </fill>
    </dxf>
    <dxf>
      <font>
        <color theme="0"/>
      </font>
      <fill>
        <patternFill>
          <bgColor rgb="FF41695B"/>
        </patternFill>
      </fill>
    </dxf>
    <dxf>
      <font>
        <color theme="0"/>
      </font>
      <fill>
        <patternFill>
          <bgColor rgb="FF41695B"/>
        </patternFill>
      </fill>
    </dxf>
    <dxf>
      <font>
        <color theme="0"/>
      </font>
      <fill>
        <patternFill>
          <bgColor rgb="FF41695B"/>
        </patternFill>
      </fill>
    </dxf>
    <dxf>
      <font>
        <color theme="0"/>
      </font>
      <fill>
        <patternFill>
          <bgColor rgb="FF41695B"/>
        </patternFill>
      </fill>
    </dxf>
    <dxf>
      <font>
        <color rgb="FF41695B"/>
      </font>
      <fill>
        <patternFill>
          <bgColor rgb="FF41695B"/>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s>
  <tableStyles count="0" defaultTableStyle="TableStyleMedium2" defaultPivotStyle="PivotStyleLight16"/>
  <colors>
    <mruColors>
      <color rgb="FF483628"/>
      <color rgb="FF41695B"/>
      <color rgb="FFFFF4CE"/>
      <color rgb="FF6FB39C"/>
      <color rgb="FF5C9886"/>
      <color rgb="FFAB805F"/>
      <color rgb="FF8866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B$99" lockText="1" noThreeD="1"/>
</file>

<file path=xl/ctrlProps/ctrlProp10.xml><?xml version="1.0" encoding="utf-8"?>
<formControlPr xmlns="http://schemas.microsoft.com/office/spreadsheetml/2009/9/main" objectType="CheckBox" fmlaLink="$M$356" lockText="1" noThreeD="1"/>
</file>

<file path=xl/ctrlProps/ctrlProp100.xml><?xml version="1.0" encoding="utf-8"?>
<formControlPr xmlns="http://schemas.microsoft.com/office/spreadsheetml/2009/9/main" objectType="CheckBox" fmlaLink="E20" lockText="1" noThreeD="1"/>
</file>

<file path=xl/ctrlProps/ctrlProp101.xml><?xml version="1.0" encoding="utf-8"?>
<formControlPr xmlns="http://schemas.microsoft.com/office/spreadsheetml/2009/9/main" objectType="CheckBox" fmlaLink="$G18" lockText="1" noThreeD="1"/>
</file>

<file path=xl/ctrlProps/ctrlProp102.xml><?xml version="1.0" encoding="utf-8"?>
<formControlPr xmlns="http://schemas.microsoft.com/office/spreadsheetml/2009/9/main" objectType="CheckBox" fmlaLink="$I18" lockText="1" noThreeD="1"/>
</file>

<file path=xl/ctrlProps/ctrlProp103.xml><?xml version="1.0" encoding="utf-8"?>
<formControlPr xmlns="http://schemas.microsoft.com/office/spreadsheetml/2009/9/main" objectType="CheckBox" fmlaLink="$K$15" lockText="1" noThreeD="1"/>
</file>

<file path=xl/ctrlProps/ctrlProp104.xml><?xml version="1.0" encoding="utf-8"?>
<formControlPr xmlns="http://schemas.microsoft.com/office/spreadsheetml/2009/9/main" objectType="CheckBox" fmlaLink="$M$15" lockText="1" noThreeD="1"/>
</file>

<file path=xl/ctrlProps/ctrlProp105.xml><?xml version="1.0" encoding="utf-8"?>
<formControlPr xmlns="http://schemas.microsoft.com/office/spreadsheetml/2009/9/main" objectType="CheckBox" fmlaLink="$O$15" lockText="1" noThreeD="1"/>
</file>

<file path=xl/ctrlProps/ctrlProp106.xml><?xml version="1.0" encoding="utf-8"?>
<formControlPr xmlns="http://schemas.microsoft.com/office/spreadsheetml/2009/9/main" objectType="CheckBox" fmlaLink="$Q$15" lockText="1" noThreeD="1"/>
</file>

<file path=xl/ctrlProps/ctrlProp107.xml><?xml version="1.0" encoding="utf-8"?>
<formControlPr xmlns="http://schemas.microsoft.com/office/spreadsheetml/2009/9/main" objectType="CheckBox" fmlaLink="$S$15" lockText="1" noThreeD="1"/>
</file>

<file path=xl/ctrlProps/ctrlProp108.xml><?xml version="1.0" encoding="utf-8"?>
<formControlPr xmlns="http://schemas.microsoft.com/office/spreadsheetml/2009/9/main" objectType="CheckBox" fmlaLink="$K18" lockText="1" noThreeD="1"/>
</file>

<file path=xl/ctrlProps/ctrlProp109.xml><?xml version="1.0" encoding="utf-8"?>
<formControlPr xmlns="http://schemas.microsoft.com/office/spreadsheetml/2009/9/main" objectType="CheckBox" fmlaLink="$M18" lockText="1" noThreeD="1"/>
</file>

<file path=xl/ctrlProps/ctrlProp11.xml><?xml version="1.0" encoding="utf-8"?>
<formControlPr xmlns="http://schemas.microsoft.com/office/spreadsheetml/2009/9/main" objectType="CheckBox" fmlaLink="$P$356" lockText="1" noThreeD="1"/>
</file>

<file path=xl/ctrlProps/ctrlProp110.xml><?xml version="1.0" encoding="utf-8"?>
<formControlPr xmlns="http://schemas.microsoft.com/office/spreadsheetml/2009/9/main" objectType="CheckBox" fmlaLink="$M$15" lockText="1" noThreeD="1"/>
</file>

<file path=xl/ctrlProps/ctrlProp111.xml><?xml version="1.0" encoding="utf-8"?>
<formControlPr xmlns="http://schemas.microsoft.com/office/spreadsheetml/2009/9/main" objectType="CheckBox" fmlaLink="$O18" lockText="1" noThreeD="1"/>
</file>

<file path=xl/ctrlProps/ctrlProp112.xml><?xml version="1.0" encoding="utf-8"?>
<formControlPr xmlns="http://schemas.microsoft.com/office/spreadsheetml/2009/9/main" objectType="CheckBox" fmlaLink="$M$15" lockText="1" noThreeD="1"/>
</file>

<file path=xl/ctrlProps/ctrlProp113.xml><?xml version="1.0" encoding="utf-8"?>
<formControlPr xmlns="http://schemas.microsoft.com/office/spreadsheetml/2009/9/main" objectType="CheckBox" fmlaLink="$Q18" lockText="1" noThreeD="1"/>
</file>

<file path=xl/ctrlProps/ctrlProp114.xml><?xml version="1.0" encoding="utf-8"?>
<formControlPr xmlns="http://schemas.microsoft.com/office/spreadsheetml/2009/9/main" objectType="CheckBox" fmlaLink="$M$15" lockText="1" noThreeD="1"/>
</file>

<file path=xl/ctrlProps/ctrlProp115.xml><?xml version="1.0" encoding="utf-8"?>
<formControlPr xmlns="http://schemas.microsoft.com/office/spreadsheetml/2009/9/main" objectType="CheckBox" fmlaLink="$S18" lockText="1" noThreeD="1"/>
</file>

<file path=xl/ctrlProps/ctrlProp116.xml><?xml version="1.0" encoding="utf-8"?>
<formControlPr xmlns="http://schemas.microsoft.com/office/spreadsheetml/2009/9/main" objectType="CheckBox" fmlaLink="$E18" lockText="1" noThreeD="1"/>
</file>

<file path=xl/ctrlProps/ctrlProp117.xml><?xml version="1.0" encoding="utf-8"?>
<formControlPr xmlns="http://schemas.microsoft.com/office/spreadsheetml/2009/9/main" objectType="CheckBox" fmlaLink="$E18" lockText="1" noThreeD="1"/>
</file>

<file path=xl/ctrlProps/ctrlProp118.xml><?xml version="1.0" encoding="utf-8"?>
<formControlPr xmlns="http://schemas.microsoft.com/office/spreadsheetml/2009/9/main" objectType="CheckBox" fmlaLink="$E18" lockText="1" noThreeD="1"/>
</file>

<file path=xl/ctrlProps/ctrlProp119.xml><?xml version="1.0" encoding="utf-8"?>
<formControlPr xmlns="http://schemas.microsoft.com/office/spreadsheetml/2009/9/main" objectType="CheckBox" fmlaLink="$E18" lockText="1" noThreeD="1"/>
</file>

<file path=xl/ctrlProps/ctrlProp12.xml><?xml version="1.0" encoding="utf-8"?>
<formControlPr xmlns="http://schemas.microsoft.com/office/spreadsheetml/2009/9/main" objectType="CheckBox" fmlaLink="$A$360" lockText="1" noThreeD="1"/>
</file>

<file path=xl/ctrlProps/ctrlProp120.xml><?xml version="1.0" encoding="utf-8"?>
<formControlPr xmlns="http://schemas.microsoft.com/office/spreadsheetml/2009/9/main" objectType="CheckBox" fmlaLink="$E18" lockText="1" noThreeD="1"/>
</file>

<file path=xl/ctrlProps/ctrlProp121.xml><?xml version="1.0" encoding="utf-8"?>
<formControlPr xmlns="http://schemas.microsoft.com/office/spreadsheetml/2009/9/main" objectType="CheckBox" fmlaLink="$E18" lockText="1" noThreeD="1"/>
</file>

<file path=xl/ctrlProps/ctrlProp122.xml><?xml version="1.0" encoding="utf-8"?>
<formControlPr xmlns="http://schemas.microsoft.com/office/spreadsheetml/2009/9/main" objectType="CheckBox" fmlaLink="$E18" lockText="1" noThreeD="1"/>
</file>

<file path=xl/ctrlProps/ctrlProp123.xml><?xml version="1.0" encoding="utf-8"?>
<formControlPr xmlns="http://schemas.microsoft.com/office/spreadsheetml/2009/9/main" objectType="CheckBox" fmlaLink="G20" lockText="1" noThreeD="1"/>
</file>

<file path=xl/ctrlProps/ctrlProp124.xml><?xml version="1.0" encoding="utf-8"?>
<formControlPr xmlns="http://schemas.microsoft.com/office/spreadsheetml/2009/9/main" objectType="CheckBox" fmlaLink="I20" lockText="1" noThreeD="1"/>
</file>

<file path=xl/ctrlProps/ctrlProp125.xml><?xml version="1.0" encoding="utf-8"?>
<formControlPr xmlns="http://schemas.microsoft.com/office/spreadsheetml/2009/9/main" objectType="CheckBox" fmlaLink="K20" lockText="1" noThreeD="1"/>
</file>

<file path=xl/ctrlProps/ctrlProp126.xml><?xml version="1.0" encoding="utf-8"?>
<formControlPr xmlns="http://schemas.microsoft.com/office/spreadsheetml/2009/9/main" objectType="CheckBox" fmlaLink="M20" lockText="1" noThreeD="1"/>
</file>

<file path=xl/ctrlProps/ctrlProp127.xml><?xml version="1.0" encoding="utf-8"?>
<formControlPr xmlns="http://schemas.microsoft.com/office/spreadsheetml/2009/9/main" objectType="CheckBox" fmlaLink="O20" lockText="1" noThreeD="1"/>
</file>

<file path=xl/ctrlProps/ctrlProp128.xml><?xml version="1.0" encoding="utf-8"?>
<formControlPr xmlns="http://schemas.microsoft.com/office/spreadsheetml/2009/9/main" objectType="CheckBox" fmlaLink="Q20" lockText="1" noThreeD="1"/>
</file>

<file path=xl/ctrlProps/ctrlProp129.xml><?xml version="1.0" encoding="utf-8"?>
<formControlPr xmlns="http://schemas.microsoft.com/office/spreadsheetml/2009/9/main" objectType="CheckBox" fmlaLink="S20" lockText="1" noThreeD="1"/>
</file>

<file path=xl/ctrlProps/ctrlProp13.xml><?xml version="1.0" encoding="utf-8"?>
<formControlPr xmlns="http://schemas.microsoft.com/office/spreadsheetml/2009/9/main" objectType="CheckBox" fmlaLink="$D$360" lockText="1" noThreeD="1"/>
</file>

<file path=xl/ctrlProps/ctrlProp130.xml><?xml version="1.0" encoding="utf-8"?>
<formControlPr xmlns="http://schemas.microsoft.com/office/spreadsheetml/2009/9/main" objectType="CheckBox" fmlaLink="$G18" lockText="1" noThreeD="1"/>
</file>

<file path=xl/ctrlProps/ctrlProp131.xml><?xml version="1.0" encoding="utf-8"?>
<formControlPr xmlns="http://schemas.microsoft.com/office/spreadsheetml/2009/9/main" objectType="CheckBox" fmlaLink="$E18" lockText="1" noThreeD="1"/>
</file>

<file path=xl/ctrlProps/ctrlProp132.xml><?xml version="1.0" encoding="utf-8"?>
<formControlPr xmlns="http://schemas.microsoft.com/office/spreadsheetml/2009/9/main" objectType="CheckBox" fmlaLink="I20" lockText="1" noThreeD="1"/>
</file>

<file path=xl/ctrlProps/ctrlProp133.xml><?xml version="1.0" encoding="utf-8"?>
<formControlPr xmlns="http://schemas.microsoft.com/office/spreadsheetml/2009/9/main" objectType="CheckBox" fmlaLink="$E$28" lockText="1" noThreeD="1"/>
</file>

<file path=xl/ctrlProps/ctrlProp134.xml><?xml version="1.0" encoding="utf-8"?>
<formControlPr xmlns="http://schemas.microsoft.com/office/spreadsheetml/2009/9/main" objectType="CheckBox" fmlaLink="$G$28" lockText="1" noThreeD="1"/>
</file>

<file path=xl/ctrlProps/ctrlProp135.xml><?xml version="1.0" encoding="utf-8"?>
<formControlPr xmlns="http://schemas.microsoft.com/office/spreadsheetml/2009/9/main" objectType="CheckBox" fmlaLink="$I$28" lockText="1" noThreeD="1"/>
</file>

<file path=xl/ctrlProps/ctrlProp136.xml><?xml version="1.0" encoding="utf-8"?>
<formControlPr xmlns="http://schemas.microsoft.com/office/spreadsheetml/2009/9/main" objectType="CheckBox" fmlaLink="$K$15" lockText="1" noThreeD="1"/>
</file>

<file path=xl/ctrlProps/ctrlProp137.xml><?xml version="1.0" encoding="utf-8"?>
<formControlPr xmlns="http://schemas.microsoft.com/office/spreadsheetml/2009/9/main" objectType="CheckBox" fmlaLink="$M$15" lockText="1" noThreeD="1"/>
</file>

<file path=xl/ctrlProps/ctrlProp138.xml><?xml version="1.0" encoding="utf-8"?>
<formControlPr xmlns="http://schemas.microsoft.com/office/spreadsheetml/2009/9/main" objectType="CheckBox" fmlaLink="$O$15" lockText="1" noThreeD="1"/>
</file>

<file path=xl/ctrlProps/ctrlProp139.xml><?xml version="1.0" encoding="utf-8"?>
<formControlPr xmlns="http://schemas.microsoft.com/office/spreadsheetml/2009/9/main" objectType="CheckBox" fmlaLink="$Q$15" lockText="1" noThreeD="1"/>
</file>

<file path=xl/ctrlProps/ctrlProp14.xml><?xml version="1.0" encoding="utf-8"?>
<formControlPr xmlns="http://schemas.microsoft.com/office/spreadsheetml/2009/9/main" objectType="CheckBox" fmlaLink="$G$360" lockText="1" noThreeD="1"/>
</file>

<file path=xl/ctrlProps/ctrlProp140.xml><?xml version="1.0" encoding="utf-8"?>
<formControlPr xmlns="http://schemas.microsoft.com/office/spreadsheetml/2009/9/main" objectType="CheckBox" fmlaLink="$S$15" lockText="1" noThreeD="1"/>
</file>

<file path=xl/ctrlProps/ctrlProp141.xml><?xml version="1.0" encoding="utf-8"?>
<formControlPr xmlns="http://schemas.microsoft.com/office/spreadsheetml/2009/9/main" objectType="CheckBox" fmlaLink="$K$28" lockText="1" noThreeD="1"/>
</file>

<file path=xl/ctrlProps/ctrlProp142.xml><?xml version="1.0" encoding="utf-8"?>
<formControlPr xmlns="http://schemas.microsoft.com/office/spreadsheetml/2009/9/main" objectType="CheckBox" fmlaLink="M$28" lockText="1" noThreeD="1"/>
</file>

<file path=xl/ctrlProps/ctrlProp143.xml><?xml version="1.0" encoding="utf-8"?>
<formControlPr xmlns="http://schemas.microsoft.com/office/spreadsheetml/2009/9/main" objectType="CheckBox" fmlaLink="$M$15" lockText="1" noThreeD="1"/>
</file>

<file path=xl/ctrlProps/ctrlProp144.xml><?xml version="1.0" encoding="utf-8"?>
<formControlPr xmlns="http://schemas.microsoft.com/office/spreadsheetml/2009/9/main" objectType="CheckBox" fmlaLink="O$28" lockText="1" noThreeD="1"/>
</file>

<file path=xl/ctrlProps/ctrlProp145.xml><?xml version="1.0" encoding="utf-8"?>
<formControlPr xmlns="http://schemas.microsoft.com/office/spreadsheetml/2009/9/main" objectType="CheckBox" fmlaLink="$M$15" lockText="1" noThreeD="1"/>
</file>

<file path=xl/ctrlProps/ctrlProp146.xml><?xml version="1.0" encoding="utf-8"?>
<formControlPr xmlns="http://schemas.microsoft.com/office/spreadsheetml/2009/9/main" objectType="CheckBox" fmlaLink="Q$28" lockText="1" noThreeD="1"/>
</file>

<file path=xl/ctrlProps/ctrlProp147.xml><?xml version="1.0" encoding="utf-8"?>
<formControlPr xmlns="http://schemas.microsoft.com/office/spreadsheetml/2009/9/main" objectType="CheckBox" fmlaLink="$M$15" lockText="1" noThreeD="1"/>
</file>

<file path=xl/ctrlProps/ctrlProp148.xml><?xml version="1.0" encoding="utf-8"?>
<formControlPr xmlns="http://schemas.microsoft.com/office/spreadsheetml/2009/9/main" objectType="CheckBox" fmlaLink="S$28" lockText="1" noThreeD="1"/>
</file>

<file path=xl/ctrlProps/ctrlProp149.xml><?xml version="1.0" encoding="utf-8"?>
<formControlPr xmlns="http://schemas.microsoft.com/office/spreadsheetml/2009/9/main" objectType="CheckBox" fmlaLink="$E31" lockText="1" noThreeD="1"/>
</file>

<file path=xl/ctrlProps/ctrlProp15.xml><?xml version="1.0" encoding="utf-8"?>
<formControlPr xmlns="http://schemas.microsoft.com/office/spreadsheetml/2009/9/main" objectType="CheckBox" fmlaLink="$J$360" lockText="1" noThreeD="1"/>
</file>

<file path=xl/ctrlProps/ctrlProp150.xml><?xml version="1.0" encoding="utf-8"?>
<formControlPr xmlns="http://schemas.microsoft.com/office/spreadsheetml/2009/9/main" objectType="CheckBox" fmlaLink="$G18" lockText="1" noThreeD="1"/>
</file>

<file path=xl/ctrlProps/ctrlProp151.xml><?xml version="1.0" encoding="utf-8"?>
<formControlPr xmlns="http://schemas.microsoft.com/office/spreadsheetml/2009/9/main" objectType="CheckBox" fmlaLink="$I18" lockText="1" noThreeD="1"/>
</file>

<file path=xl/ctrlProps/ctrlProp152.xml><?xml version="1.0" encoding="utf-8"?>
<formControlPr xmlns="http://schemas.microsoft.com/office/spreadsheetml/2009/9/main" objectType="CheckBox" fmlaLink="$K$15" lockText="1" noThreeD="1"/>
</file>

<file path=xl/ctrlProps/ctrlProp153.xml><?xml version="1.0" encoding="utf-8"?>
<formControlPr xmlns="http://schemas.microsoft.com/office/spreadsheetml/2009/9/main" objectType="CheckBox" fmlaLink="$M$15" lockText="1" noThreeD="1"/>
</file>

<file path=xl/ctrlProps/ctrlProp154.xml><?xml version="1.0" encoding="utf-8"?>
<formControlPr xmlns="http://schemas.microsoft.com/office/spreadsheetml/2009/9/main" objectType="CheckBox" fmlaLink="$O$15" lockText="1" noThreeD="1"/>
</file>

<file path=xl/ctrlProps/ctrlProp155.xml><?xml version="1.0" encoding="utf-8"?>
<formControlPr xmlns="http://schemas.microsoft.com/office/spreadsheetml/2009/9/main" objectType="CheckBox" fmlaLink="$Q$15" lockText="1" noThreeD="1"/>
</file>

<file path=xl/ctrlProps/ctrlProp156.xml><?xml version="1.0" encoding="utf-8"?>
<formControlPr xmlns="http://schemas.microsoft.com/office/spreadsheetml/2009/9/main" objectType="CheckBox" fmlaLink="$S$15" lockText="1" noThreeD="1"/>
</file>

<file path=xl/ctrlProps/ctrlProp157.xml><?xml version="1.0" encoding="utf-8"?>
<formControlPr xmlns="http://schemas.microsoft.com/office/spreadsheetml/2009/9/main" objectType="CheckBox" fmlaLink="$K18" lockText="1" noThreeD="1"/>
</file>

<file path=xl/ctrlProps/ctrlProp158.xml><?xml version="1.0" encoding="utf-8"?>
<formControlPr xmlns="http://schemas.microsoft.com/office/spreadsheetml/2009/9/main" objectType="CheckBox" fmlaLink="$M18" lockText="1" noThreeD="1"/>
</file>

<file path=xl/ctrlProps/ctrlProp159.xml><?xml version="1.0" encoding="utf-8"?>
<formControlPr xmlns="http://schemas.microsoft.com/office/spreadsheetml/2009/9/main" objectType="CheckBox" fmlaLink="$M$15" lockText="1" noThreeD="1"/>
</file>

<file path=xl/ctrlProps/ctrlProp16.xml><?xml version="1.0" encoding="utf-8"?>
<formControlPr xmlns="http://schemas.microsoft.com/office/spreadsheetml/2009/9/main" objectType="CheckBox" fmlaLink="$M$360" lockText="1" noThreeD="1"/>
</file>

<file path=xl/ctrlProps/ctrlProp160.xml><?xml version="1.0" encoding="utf-8"?>
<formControlPr xmlns="http://schemas.microsoft.com/office/spreadsheetml/2009/9/main" objectType="CheckBox" fmlaLink="$O18" lockText="1" noThreeD="1"/>
</file>

<file path=xl/ctrlProps/ctrlProp161.xml><?xml version="1.0" encoding="utf-8"?>
<formControlPr xmlns="http://schemas.microsoft.com/office/spreadsheetml/2009/9/main" objectType="CheckBox" fmlaLink="$M$15" lockText="1" noThreeD="1"/>
</file>

<file path=xl/ctrlProps/ctrlProp162.xml><?xml version="1.0" encoding="utf-8"?>
<formControlPr xmlns="http://schemas.microsoft.com/office/spreadsheetml/2009/9/main" objectType="CheckBox" fmlaLink="$Q18" lockText="1" noThreeD="1"/>
</file>

<file path=xl/ctrlProps/ctrlProp163.xml><?xml version="1.0" encoding="utf-8"?>
<formControlPr xmlns="http://schemas.microsoft.com/office/spreadsheetml/2009/9/main" objectType="CheckBox" fmlaLink="$M$15" lockText="1" noThreeD="1"/>
</file>

<file path=xl/ctrlProps/ctrlProp164.xml><?xml version="1.0" encoding="utf-8"?>
<formControlPr xmlns="http://schemas.microsoft.com/office/spreadsheetml/2009/9/main" objectType="CheckBox" fmlaLink="$S18" lockText="1" noThreeD="1"/>
</file>

<file path=xl/ctrlProps/ctrlProp165.xml><?xml version="1.0" encoding="utf-8"?>
<formControlPr xmlns="http://schemas.microsoft.com/office/spreadsheetml/2009/9/main" objectType="CheckBox" fmlaLink="$E18" lockText="1" noThreeD="1"/>
</file>

<file path=xl/ctrlProps/ctrlProp166.xml><?xml version="1.0" encoding="utf-8"?>
<formControlPr xmlns="http://schemas.microsoft.com/office/spreadsheetml/2009/9/main" objectType="CheckBox" fmlaLink="$E18" lockText="1" noThreeD="1"/>
</file>

<file path=xl/ctrlProps/ctrlProp167.xml><?xml version="1.0" encoding="utf-8"?>
<formControlPr xmlns="http://schemas.microsoft.com/office/spreadsheetml/2009/9/main" objectType="CheckBox" fmlaLink="$E18" lockText="1" noThreeD="1"/>
</file>

<file path=xl/ctrlProps/ctrlProp168.xml><?xml version="1.0" encoding="utf-8"?>
<formControlPr xmlns="http://schemas.microsoft.com/office/spreadsheetml/2009/9/main" objectType="CheckBox" fmlaLink="$E18" lockText="1" noThreeD="1"/>
</file>

<file path=xl/ctrlProps/ctrlProp169.xml><?xml version="1.0" encoding="utf-8"?>
<formControlPr xmlns="http://schemas.microsoft.com/office/spreadsheetml/2009/9/main" objectType="CheckBox" fmlaLink="$E18" lockText="1" noThreeD="1"/>
</file>

<file path=xl/ctrlProps/ctrlProp17.xml><?xml version="1.0" encoding="utf-8"?>
<formControlPr xmlns="http://schemas.microsoft.com/office/spreadsheetml/2009/9/main" objectType="CheckBox" fmlaLink="$P$360" lockText="1" noThreeD="1"/>
</file>

<file path=xl/ctrlProps/ctrlProp170.xml><?xml version="1.0" encoding="utf-8"?>
<formControlPr xmlns="http://schemas.microsoft.com/office/spreadsheetml/2009/9/main" objectType="CheckBox" fmlaLink="$E18" lockText="1" noThreeD="1"/>
</file>

<file path=xl/ctrlProps/ctrlProp171.xml><?xml version="1.0" encoding="utf-8"?>
<formControlPr xmlns="http://schemas.microsoft.com/office/spreadsheetml/2009/9/main" objectType="CheckBox" fmlaLink="$E18" lockText="1" noThreeD="1"/>
</file>

<file path=xl/ctrlProps/ctrlProp172.xml><?xml version="1.0" encoding="utf-8"?>
<formControlPr xmlns="http://schemas.microsoft.com/office/spreadsheetml/2009/9/main" objectType="CheckBox" fmlaLink="G31" lockText="1" noThreeD="1"/>
</file>

<file path=xl/ctrlProps/ctrlProp173.xml><?xml version="1.0" encoding="utf-8"?>
<formControlPr xmlns="http://schemas.microsoft.com/office/spreadsheetml/2009/9/main" objectType="CheckBox" fmlaLink="I31" lockText="1" noThreeD="1"/>
</file>

<file path=xl/ctrlProps/ctrlProp174.xml><?xml version="1.0" encoding="utf-8"?>
<formControlPr xmlns="http://schemas.microsoft.com/office/spreadsheetml/2009/9/main" objectType="CheckBox" fmlaLink="K31" lockText="1" noThreeD="1"/>
</file>

<file path=xl/ctrlProps/ctrlProp175.xml><?xml version="1.0" encoding="utf-8"?>
<formControlPr xmlns="http://schemas.microsoft.com/office/spreadsheetml/2009/9/main" objectType="CheckBox" fmlaLink="M31" lockText="1" noThreeD="1"/>
</file>

<file path=xl/ctrlProps/ctrlProp176.xml><?xml version="1.0" encoding="utf-8"?>
<formControlPr xmlns="http://schemas.microsoft.com/office/spreadsheetml/2009/9/main" objectType="CheckBox" fmlaLink="O31" lockText="1" noThreeD="1"/>
</file>

<file path=xl/ctrlProps/ctrlProp177.xml><?xml version="1.0" encoding="utf-8"?>
<formControlPr xmlns="http://schemas.microsoft.com/office/spreadsheetml/2009/9/main" objectType="CheckBox" fmlaLink="Q31" lockText="1" noThreeD="1"/>
</file>

<file path=xl/ctrlProps/ctrlProp178.xml><?xml version="1.0" encoding="utf-8"?>
<formControlPr xmlns="http://schemas.microsoft.com/office/spreadsheetml/2009/9/main" objectType="CheckBox" fmlaLink="S31" lockText="1" noThreeD="1"/>
</file>

<file path=xl/ctrlProps/ctrlProp179.xml><?xml version="1.0" encoding="utf-8"?>
<formControlPr xmlns="http://schemas.microsoft.com/office/spreadsheetml/2009/9/main" objectType="CheckBox" fmlaLink="E33" lockText="1" noThreeD="1"/>
</file>

<file path=xl/ctrlProps/ctrlProp18.xml><?xml version="1.0" encoding="utf-8"?>
<formControlPr xmlns="http://schemas.microsoft.com/office/spreadsheetml/2009/9/main" objectType="CheckBox" fmlaLink="$A$365" lockText="1" noThreeD="1"/>
</file>

<file path=xl/ctrlProps/ctrlProp180.xml><?xml version="1.0" encoding="utf-8"?>
<formControlPr xmlns="http://schemas.microsoft.com/office/spreadsheetml/2009/9/main" objectType="CheckBox" fmlaLink="$G18" lockText="1" noThreeD="1"/>
</file>

<file path=xl/ctrlProps/ctrlProp181.xml><?xml version="1.0" encoding="utf-8"?>
<formControlPr xmlns="http://schemas.microsoft.com/office/spreadsheetml/2009/9/main" objectType="CheckBox" fmlaLink="$I18" lockText="1" noThreeD="1"/>
</file>

<file path=xl/ctrlProps/ctrlProp182.xml><?xml version="1.0" encoding="utf-8"?>
<formControlPr xmlns="http://schemas.microsoft.com/office/spreadsheetml/2009/9/main" objectType="CheckBox" fmlaLink="$K$15" lockText="1" noThreeD="1"/>
</file>

<file path=xl/ctrlProps/ctrlProp183.xml><?xml version="1.0" encoding="utf-8"?>
<formControlPr xmlns="http://schemas.microsoft.com/office/spreadsheetml/2009/9/main" objectType="CheckBox" fmlaLink="$M$15" lockText="1" noThreeD="1"/>
</file>

<file path=xl/ctrlProps/ctrlProp184.xml><?xml version="1.0" encoding="utf-8"?>
<formControlPr xmlns="http://schemas.microsoft.com/office/spreadsheetml/2009/9/main" objectType="CheckBox" fmlaLink="$O$15" lockText="1" noThreeD="1"/>
</file>

<file path=xl/ctrlProps/ctrlProp185.xml><?xml version="1.0" encoding="utf-8"?>
<formControlPr xmlns="http://schemas.microsoft.com/office/spreadsheetml/2009/9/main" objectType="CheckBox" fmlaLink="$Q$15" lockText="1" noThreeD="1"/>
</file>

<file path=xl/ctrlProps/ctrlProp186.xml><?xml version="1.0" encoding="utf-8"?>
<formControlPr xmlns="http://schemas.microsoft.com/office/spreadsheetml/2009/9/main" objectType="CheckBox" fmlaLink="$S$15" lockText="1" noThreeD="1"/>
</file>

<file path=xl/ctrlProps/ctrlProp187.xml><?xml version="1.0" encoding="utf-8"?>
<formControlPr xmlns="http://schemas.microsoft.com/office/spreadsheetml/2009/9/main" objectType="CheckBox" fmlaLink="$K18" lockText="1" noThreeD="1"/>
</file>

<file path=xl/ctrlProps/ctrlProp188.xml><?xml version="1.0" encoding="utf-8"?>
<formControlPr xmlns="http://schemas.microsoft.com/office/spreadsheetml/2009/9/main" objectType="CheckBox" fmlaLink="$M18" lockText="1" noThreeD="1"/>
</file>

<file path=xl/ctrlProps/ctrlProp189.xml><?xml version="1.0" encoding="utf-8"?>
<formControlPr xmlns="http://schemas.microsoft.com/office/spreadsheetml/2009/9/main" objectType="CheckBox" fmlaLink="$M$15" lockText="1" noThreeD="1"/>
</file>

<file path=xl/ctrlProps/ctrlProp19.xml><?xml version="1.0" encoding="utf-8"?>
<formControlPr xmlns="http://schemas.microsoft.com/office/spreadsheetml/2009/9/main" objectType="CheckBox" fmlaLink="$D$365" lockText="1" noThreeD="1"/>
</file>

<file path=xl/ctrlProps/ctrlProp190.xml><?xml version="1.0" encoding="utf-8"?>
<formControlPr xmlns="http://schemas.microsoft.com/office/spreadsheetml/2009/9/main" objectType="CheckBox" fmlaLink="$O18" lockText="1" noThreeD="1"/>
</file>

<file path=xl/ctrlProps/ctrlProp191.xml><?xml version="1.0" encoding="utf-8"?>
<formControlPr xmlns="http://schemas.microsoft.com/office/spreadsheetml/2009/9/main" objectType="CheckBox" fmlaLink="$M$15" lockText="1" noThreeD="1"/>
</file>

<file path=xl/ctrlProps/ctrlProp192.xml><?xml version="1.0" encoding="utf-8"?>
<formControlPr xmlns="http://schemas.microsoft.com/office/spreadsheetml/2009/9/main" objectType="CheckBox" fmlaLink="$Q18" lockText="1" noThreeD="1"/>
</file>

<file path=xl/ctrlProps/ctrlProp193.xml><?xml version="1.0" encoding="utf-8"?>
<formControlPr xmlns="http://schemas.microsoft.com/office/spreadsheetml/2009/9/main" objectType="CheckBox" fmlaLink="$M$15" lockText="1" noThreeD="1"/>
</file>

<file path=xl/ctrlProps/ctrlProp194.xml><?xml version="1.0" encoding="utf-8"?>
<formControlPr xmlns="http://schemas.microsoft.com/office/spreadsheetml/2009/9/main" objectType="CheckBox" fmlaLink="$S18" lockText="1" noThreeD="1"/>
</file>

<file path=xl/ctrlProps/ctrlProp195.xml><?xml version="1.0" encoding="utf-8"?>
<formControlPr xmlns="http://schemas.microsoft.com/office/spreadsheetml/2009/9/main" objectType="CheckBox" fmlaLink="$E18" lockText="1" noThreeD="1"/>
</file>

<file path=xl/ctrlProps/ctrlProp196.xml><?xml version="1.0" encoding="utf-8"?>
<formControlPr xmlns="http://schemas.microsoft.com/office/spreadsheetml/2009/9/main" objectType="CheckBox" fmlaLink="$E18" lockText="1" noThreeD="1"/>
</file>

<file path=xl/ctrlProps/ctrlProp197.xml><?xml version="1.0" encoding="utf-8"?>
<formControlPr xmlns="http://schemas.microsoft.com/office/spreadsheetml/2009/9/main" objectType="CheckBox" fmlaLink="$E18" lockText="1" noThreeD="1"/>
</file>

<file path=xl/ctrlProps/ctrlProp198.xml><?xml version="1.0" encoding="utf-8"?>
<formControlPr xmlns="http://schemas.microsoft.com/office/spreadsheetml/2009/9/main" objectType="CheckBox" fmlaLink="$E18" lockText="1" noThreeD="1"/>
</file>

<file path=xl/ctrlProps/ctrlProp199.xml><?xml version="1.0" encoding="utf-8"?>
<formControlPr xmlns="http://schemas.microsoft.com/office/spreadsheetml/2009/9/main" objectType="CheckBox" fmlaLink="$E18" lockText="1" noThreeD="1"/>
</file>

<file path=xl/ctrlProps/ctrlProp2.xml><?xml version="1.0" encoding="utf-8"?>
<formControlPr xmlns="http://schemas.microsoft.com/office/spreadsheetml/2009/9/main" objectType="CheckBox" fmlaLink="$E$99" lockText="1" noThreeD="1"/>
</file>

<file path=xl/ctrlProps/ctrlProp20.xml><?xml version="1.0" encoding="utf-8"?>
<formControlPr xmlns="http://schemas.microsoft.com/office/spreadsheetml/2009/9/main" objectType="CheckBox" fmlaLink="$G$365" lockText="1" noThreeD="1"/>
</file>

<file path=xl/ctrlProps/ctrlProp200.xml><?xml version="1.0" encoding="utf-8"?>
<formControlPr xmlns="http://schemas.microsoft.com/office/spreadsheetml/2009/9/main" objectType="CheckBox" fmlaLink="$E18" lockText="1" noThreeD="1"/>
</file>

<file path=xl/ctrlProps/ctrlProp201.xml><?xml version="1.0" encoding="utf-8"?>
<formControlPr xmlns="http://schemas.microsoft.com/office/spreadsheetml/2009/9/main" objectType="CheckBox" fmlaLink="$E18" lockText="1" noThreeD="1"/>
</file>

<file path=xl/ctrlProps/ctrlProp202.xml><?xml version="1.0" encoding="utf-8"?>
<formControlPr xmlns="http://schemas.microsoft.com/office/spreadsheetml/2009/9/main" objectType="CheckBox" fmlaLink="G33" lockText="1" noThreeD="1"/>
</file>

<file path=xl/ctrlProps/ctrlProp203.xml><?xml version="1.0" encoding="utf-8"?>
<formControlPr xmlns="http://schemas.microsoft.com/office/spreadsheetml/2009/9/main" objectType="CheckBox" fmlaLink="I20" lockText="1" noThreeD="1"/>
</file>

<file path=xl/ctrlProps/ctrlProp204.xml><?xml version="1.0" encoding="utf-8"?>
<formControlPr xmlns="http://schemas.microsoft.com/office/spreadsheetml/2009/9/main" objectType="CheckBox" fmlaLink="K33" lockText="1" noThreeD="1"/>
</file>

<file path=xl/ctrlProps/ctrlProp205.xml><?xml version="1.0" encoding="utf-8"?>
<formControlPr xmlns="http://schemas.microsoft.com/office/spreadsheetml/2009/9/main" objectType="CheckBox" fmlaLink="M33" lockText="1" noThreeD="1"/>
</file>

<file path=xl/ctrlProps/ctrlProp206.xml><?xml version="1.0" encoding="utf-8"?>
<formControlPr xmlns="http://schemas.microsoft.com/office/spreadsheetml/2009/9/main" objectType="CheckBox" fmlaLink="O33" lockText="1" noThreeD="1"/>
</file>

<file path=xl/ctrlProps/ctrlProp207.xml><?xml version="1.0" encoding="utf-8"?>
<formControlPr xmlns="http://schemas.microsoft.com/office/spreadsheetml/2009/9/main" objectType="CheckBox" fmlaLink="Q33" lockText="1" noThreeD="1"/>
</file>

<file path=xl/ctrlProps/ctrlProp208.xml><?xml version="1.0" encoding="utf-8"?>
<formControlPr xmlns="http://schemas.microsoft.com/office/spreadsheetml/2009/9/main" objectType="CheckBox" fmlaLink="S33" lockText="1" noThreeD="1"/>
</file>

<file path=xl/ctrlProps/ctrlProp209.xml><?xml version="1.0" encoding="utf-8"?>
<formControlPr xmlns="http://schemas.microsoft.com/office/spreadsheetml/2009/9/main" objectType="CheckBox" fmlaLink="$G18" lockText="1" noThreeD="1"/>
</file>

<file path=xl/ctrlProps/ctrlProp21.xml><?xml version="1.0" encoding="utf-8"?>
<formControlPr xmlns="http://schemas.microsoft.com/office/spreadsheetml/2009/9/main" objectType="CheckBox" fmlaLink="$J$365" lockText="1" noThreeD="1"/>
</file>

<file path=xl/ctrlProps/ctrlProp210.xml><?xml version="1.0" encoding="utf-8"?>
<formControlPr xmlns="http://schemas.microsoft.com/office/spreadsheetml/2009/9/main" objectType="CheckBox" fmlaLink="$E18" lockText="1" noThreeD="1"/>
</file>

<file path=xl/ctrlProps/ctrlProp211.xml><?xml version="1.0" encoding="utf-8"?>
<formControlPr xmlns="http://schemas.microsoft.com/office/spreadsheetml/2009/9/main" objectType="CheckBox" fmlaLink="I33" lockText="1" noThreeD="1"/>
</file>

<file path=xl/ctrlProps/ctrlProp212.xml><?xml version="1.0" encoding="utf-8"?>
<formControlPr xmlns="http://schemas.microsoft.com/office/spreadsheetml/2009/9/main" objectType="CheckBox" checked="Checked" fmlaLink="I9" lockText="1" noThreeD="1"/>
</file>

<file path=xl/ctrlProps/ctrlProp213.xml><?xml version="1.0" encoding="utf-8"?>
<formControlPr xmlns="http://schemas.microsoft.com/office/spreadsheetml/2009/9/main" objectType="CheckBox" checked="Checked" fmlaLink="V9" lockText="1" noThreeD="1"/>
</file>

<file path=xl/ctrlProps/ctrlProp22.xml><?xml version="1.0" encoding="utf-8"?>
<formControlPr xmlns="http://schemas.microsoft.com/office/spreadsheetml/2009/9/main" objectType="CheckBox" fmlaLink="$M$365" lockText="1" noThreeD="1"/>
</file>

<file path=xl/ctrlProps/ctrlProp23.xml><?xml version="1.0" encoding="utf-8"?>
<formControlPr xmlns="http://schemas.microsoft.com/office/spreadsheetml/2009/9/main" objectType="CheckBox" fmlaLink="$P$365" lockText="1" noThreeD="1"/>
</file>

<file path=xl/ctrlProps/ctrlProp24.xml><?xml version="1.0" encoding="utf-8"?>
<formControlPr xmlns="http://schemas.microsoft.com/office/spreadsheetml/2009/9/main" objectType="CheckBox" fmlaLink="$A$393" lockText="1" noThreeD="1"/>
</file>

<file path=xl/ctrlProps/ctrlProp25.xml><?xml version="1.0" encoding="utf-8"?>
<formControlPr xmlns="http://schemas.microsoft.com/office/spreadsheetml/2009/9/main" objectType="CheckBox" fmlaLink="$D$393" lockText="1" noThreeD="1"/>
</file>

<file path=xl/ctrlProps/ctrlProp26.xml><?xml version="1.0" encoding="utf-8"?>
<formControlPr xmlns="http://schemas.microsoft.com/office/spreadsheetml/2009/9/main" objectType="CheckBox" fmlaLink="$G$393" lockText="1" noThreeD="1"/>
</file>

<file path=xl/ctrlProps/ctrlProp27.xml><?xml version="1.0" encoding="utf-8"?>
<formControlPr xmlns="http://schemas.microsoft.com/office/spreadsheetml/2009/9/main" objectType="CheckBox" fmlaLink="$J$393" lockText="1" noThreeD="1"/>
</file>

<file path=xl/ctrlProps/ctrlProp28.xml><?xml version="1.0" encoding="utf-8"?>
<formControlPr xmlns="http://schemas.microsoft.com/office/spreadsheetml/2009/9/main" objectType="CheckBox" fmlaLink="$M$393" lockText="1" noThreeD="1"/>
</file>

<file path=xl/ctrlProps/ctrlProp29.xml><?xml version="1.0" encoding="utf-8"?>
<formControlPr xmlns="http://schemas.microsoft.com/office/spreadsheetml/2009/9/main" objectType="CheckBox" fmlaLink="$P$393" lockText="1" noThreeD="1"/>
</file>

<file path=xl/ctrlProps/ctrlProp3.xml><?xml version="1.0" encoding="utf-8"?>
<formControlPr xmlns="http://schemas.microsoft.com/office/spreadsheetml/2009/9/main" objectType="CheckBox" fmlaLink="$H$99" lockText="1" noThreeD="1"/>
</file>

<file path=xl/ctrlProps/ctrlProp30.xml><?xml version="1.0" encoding="utf-8"?>
<formControlPr xmlns="http://schemas.microsoft.com/office/spreadsheetml/2009/9/main" objectType="CheckBox" fmlaLink="$F$244" lockText="1" noThreeD="1"/>
</file>

<file path=xl/ctrlProps/ctrlProp31.xml><?xml version="1.0" encoding="utf-8"?>
<formControlPr xmlns="http://schemas.microsoft.com/office/spreadsheetml/2009/9/main" objectType="CheckBox" fmlaLink="$J$244" lockText="1" noThreeD="1"/>
</file>

<file path=xl/ctrlProps/ctrlProp32.xml><?xml version="1.0" encoding="utf-8"?>
<formControlPr xmlns="http://schemas.microsoft.com/office/spreadsheetml/2009/9/main" objectType="CheckBox" fmlaLink="$N$244" lockText="1" noThreeD="1"/>
</file>

<file path=xl/ctrlProps/ctrlProp33.xml><?xml version="1.0" encoding="utf-8"?>
<formControlPr xmlns="http://schemas.microsoft.com/office/spreadsheetml/2009/9/main" objectType="CheckBox" fmlaLink="$F$203" lockText="1" noThreeD="1"/>
</file>

<file path=xl/ctrlProps/ctrlProp34.xml><?xml version="1.0" encoding="utf-8"?>
<formControlPr xmlns="http://schemas.microsoft.com/office/spreadsheetml/2009/9/main" objectType="CheckBox" fmlaLink="$J$203" lockText="1" noThreeD="1"/>
</file>

<file path=xl/ctrlProps/ctrlProp35.xml><?xml version="1.0" encoding="utf-8"?>
<formControlPr xmlns="http://schemas.microsoft.com/office/spreadsheetml/2009/9/main" objectType="CheckBox" fmlaLink="$N$203" lockText="1" noThreeD="1"/>
</file>

<file path=xl/ctrlProps/ctrlProp36.xml><?xml version="1.0" encoding="utf-8"?>
<formControlPr xmlns="http://schemas.microsoft.com/office/spreadsheetml/2009/9/main" objectType="CheckBox" fmlaLink="$O$194" lockText="1" noThreeD="1"/>
</file>

<file path=xl/ctrlProps/ctrlProp37.xml><?xml version="1.0" encoding="utf-8"?>
<formControlPr xmlns="http://schemas.microsoft.com/office/spreadsheetml/2009/9/main" objectType="CheckBox" fmlaLink="$L$194" lockText="1" noThreeD="1"/>
</file>

<file path=xl/ctrlProps/ctrlProp38.xml><?xml version="1.0" encoding="utf-8"?>
<formControlPr xmlns="http://schemas.microsoft.com/office/spreadsheetml/2009/9/main" objectType="CheckBox" fmlaLink="$I$194" lockText="1" noThreeD="1"/>
</file>

<file path=xl/ctrlProps/ctrlProp39.xml><?xml version="1.0" encoding="utf-8"?>
<formControlPr xmlns="http://schemas.microsoft.com/office/spreadsheetml/2009/9/main" objectType="CheckBox" fmlaLink="$M$192" lockText="1" noThreeD="1"/>
</file>

<file path=xl/ctrlProps/ctrlProp4.xml><?xml version="1.0" encoding="utf-8"?>
<formControlPr xmlns="http://schemas.microsoft.com/office/spreadsheetml/2009/9/main" objectType="CheckBox" fmlaLink="$K$99" lockText="1" noThreeD="1"/>
</file>

<file path=xl/ctrlProps/ctrlProp40.xml><?xml version="1.0" encoding="utf-8"?>
<formControlPr xmlns="http://schemas.microsoft.com/office/spreadsheetml/2009/9/main" objectType="CheckBox" fmlaLink="$G$192" lockText="1" noThreeD="1"/>
</file>

<file path=xl/ctrlProps/ctrlProp41.xml><?xml version="1.0" encoding="utf-8"?>
<formControlPr xmlns="http://schemas.microsoft.com/office/spreadsheetml/2009/9/main" objectType="CheckBox" fmlaLink="$A$192" lockText="1" noThreeD="1"/>
</file>

<file path=xl/ctrlProps/ctrlProp42.xml><?xml version="1.0" encoding="utf-8"?>
<formControlPr xmlns="http://schemas.microsoft.com/office/spreadsheetml/2009/9/main" objectType="CheckBox" fmlaLink="$P$187" lockText="1" noThreeD="1"/>
</file>

<file path=xl/ctrlProps/ctrlProp43.xml><?xml version="1.0" encoding="utf-8"?>
<formControlPr xmlns="http://schemas.microsoft.com/office/spreadsheetml/2009/9/main" objectType="CheckBox" fmlaLink="$M$187" lockText="1" noThreeD="1"/>
</file>

<file path=xl/ctrlProps/ctrlProp44.xml><?xml version="1.0" encoding="utf-8"?>
<formControlPr xmlns="http://schemas.microsoft.com/office/spreadsheetml/2009/9/main" objectType="CheckBox" fmlaLink="$J$187" lockText="1" noThreeD="1"/>
</file>

<file path=xl/ctrlProps/ctrlProp45.xml><?xml version="1.0" encoding="utf-8"?>
<formControlPr xmlns="http://schemas.microsoft.com/office/spreadsheetml/2009/9/main" objectType="CheckBox" fmlaLink="$G$187" lockText="1" noThreeD="1"/>
</file>

<file path=xl/ctrlProps/ctrlProp46.xml><?xml version="1.0" encoding="utf-8"?>
<formControlPr xmlns="http://schemas.microsoft.com/office/spreadsheetml/2009/9/main" objectType="CheckBox" fmlaLink="$D$187" lockText="1" noThreeD="1"/>
</file>

<file path=xl/ctrlProps/ctrlProp47.xml><?xml version="1.0" encoding="utf-8"?>
<formControlPr xmlns="http://schemas.microsoft.com/office/spreadsheetml/2009/9/main" objectType="CheckBox" fmlaLink="$A$187" lockText="1" noThreeD="1"/>
</file>

<file path=xl/ctrlProps/ctrlProp48.xml><?xml version="1.0" encoding="utf-8"?>
<formControlPr xmlns="http://schemas.microsoft.com/office/spreadsheetml/2009/9/main" objectType="CheckBox" fmlaLink="$M$76" lockText="1" noThreeD="1"/>
</file>

<file path=xl/ctrlProps/ctrlProp49.xml><?xml version="1.0" encoding="utf-8"?>
<formControlPr xmlns="http://schemas.microsoft.com/office/spreadsheetml/2009/9/main" objectType="CheckBox" fmlaLink="$J$76" lockText="1" noThreeD="1"/>
</file>

<file path=xl/ctrlProps/ctrlProp5.xml><?xml version="1.0" encoding="utf-8"?>
<formControlPr xmlns="http://schemas.microsoft.com/office/spreadsheetml/2009/9/main" objectType="CheckBox" fmlaLink="$O$99" lockText="1" noThreeD="1"/>
</file>

<file path=xl/ctrlProps/ctrlProp50.xml><?xml version="1.0" encoding="utf-8"?>
<formControlPr xmlns="http://schemas.microsoft.com/office/spreadsheetml/2009/9/main" objectType="CheckBox" fmlaLink="$F$76" lockText="1" noThreeD="1"/>
</file>

<file path=xl/ctrlProps/ctrlProp51.xml><?xml version="1.0" encoding="utf-8"?>
<formControlPr xmlns="http://schemas.microsoft.com/office/spreadsheetml/2009/9/main" objectType="CheckBox" fmlaLink="$B$76" lockText="1" noThreeD="1"/>
</file>

<file path=xl/ctrlProps/ctrlProp52.xml><?xml version="1.0" encoding="utf-8"?>
<formControlPr xmlns="http://schemas.microsoft.com/office/spreadsheetml/2009/9/main" objectType="CheckBox" fmlaLink="$Q$12" lockText="1" noThreeD="1"/>
</file>

<file path=xl/ctrlProps/ctrlProp53.xml><?xml version="1.0" encoding="utf-8"?>
<formControlPr xmlns="http://schemas.microsoft.com/office/spreadsheetml/2009/9/main" objectType="CheckBox" fmlaLink="$Q$25" lockText="1" noThreeD="1"/>
</file>

<file path=xl/ctrlProps/ctrlProp54.xml><?xml version="1.0" encoding="utf-8"?>
<formControlPr xmlns="http://schemas.microsoft.com/office/spreadsheetml/2009/9/main" objectType="CheckBox" fmlaLink="$E$15" lockText="1" noThreeD="1"/>
</file>

<file path=xl/ctrlProps/ctrlProp55.xml><?xml version="1.0" encoding="utf-8"?>
<formControlPr xmlns="http://schemas.microsoft.com/office/spreadsheetml/2009/9/main" objectType="CheckBox" fmlaLink="$G$15" lockText="1" noThreeD="1"/>
</file>

<file path=xl/ctrlProps/ctrlProp56.xml><?xml version="1.0" encoding="utf-8"?>
<formControlPr xmlns="http://schemas.microsoft.com/office/spreadsheetml/2009/9/main" objectType="CheckBox" fmlaLink="$I$15" lockText="1" noThreeD="1"/>
</file>

<file path=xl/ctrlProps/ctrlProp57.xml><?xml version="1.0" encoding="utf-8"?>
<formControlPr xmlns="http://schemas.microsoft.com/office/spreadsheetml/2009/9/main" objectType="CheckBox" fmlaLink="$K$15" lockText="1" noThreeD="1"/>
</file>

<file path=xl/ctrlProps/ctrlProp58.xml><?xml version="1.0" encoding="utf-8"?>
<formControlPr xmlns="http://schemas.microsoft.com/office/spreadsheetml/2009/9/main" objectType="CheckBox" fmlaLink="$M$15" lockText="1" noThreeD="1"/>
</file>

<file path=xl/ctrlProps/ctrlProp59.xml><?xml version="1.0" encoding="utf-8"?>
<formControlPr xmlns="http://schemas.microsoft.com/office/spreadsheetml/2009/9/main" objectType="CheckBox" fmlaLink="$O$15" lockText="1" noThreeD="1"/>
</file>

<file path=xl/ctrlProps/ctrlProp6.xml><?xml version="1.0" encoding="utf-8"?>
<formControlPr xmlns="http://schemas.microsoft.com/office/spreadsheetml/2009/9/main" objectType="CheckBox" fmlaLink="$A$356" lockText="1" noThreeD="1"/>
</file>

<file path=xl/ctrlProps/ctrlProp60.xml><?xml version="1.0" encoding="utf-8"?>
<formControlPr xmlns="http://schemas.microsoft.com/office/spreadsheetml/2009/9/main" objectType="CheckBox" fmlaLink="$Q$15" lockText="1" noThreeD="1"/>
</file>

<file path=xl/ctrlProps/ctrlProp61.xml><?xml version="1.0" encoding="utf-8"?>
<formControlPr xmlns="http://schemas.microsoft.com/office/spreadsheetml/2009/9/main" objectType="CheckBox" fmlaLink="$S$15" lockText="1" noThreeD="1"/>
</file>

<file path=xl/ctrlProps/ctrlProp62.xml><?xml version="1.0" encoding="utf-8"?>
<formControlPr xmlns="http://schemas.microsoft.com/office/spreadsheetml/2009/9/main" objectType="CheckBox" fmlaLink="$K$15" lockText="1" noThreeD="1"/>
</file>

<file path=xl/ctrlProps/ctrlProp63.xml><?xml version="1.0" encoding="utf-8"?>
<formControlPr xmlns="http://schemas.microsoft.com/office/spreadsheetml/2009/9/main" objectType="CheckBox" fmlaLink="M$15" lockText="1" noThreeD="1"/>
</file>

<file path=xl/ctrlProps/ctrlProp64.xml><?xml version="1.0" encoding="utf-8"?>
<formControlPr xmlns="http://schemas.microsoft.com/office/spreadsheetml/2009/9/main" objectType="CheckBox" fmlaLink="$M$15" lockText="1" noThreeD="1"/>
</file>

<file path=xl/ctrlProps/ctrlProp65.xml><?xml version="1.0" encoding="utf-8"?>
<formControlPr xmlns="http://schemas.microsoft.com/office/spreadsheetml/2009/9/main" objectType="CheckBox" fmlaLink="O$15" lockText="1" noThreeD="1"/>
</file>

<file path=xl/ctrlProps/ctrlProp66.xml><?xml version="1.0" encoding="utf-8"?>
<formControlPr xmlns="http://schemas.microsoft.com/office/spreadsheetml/2009/9/main" objectType="CheckBox" fmlaLink="$M$15" lockText="1" noThreeD="1"/>
</file>

<file path=xl/ctrlProps/ctrlProp67.xml><?xml version="1.0" encoding="utf-8"?>
<formControlPr xmlns="http://schemas.microsoft.com/office/spreadsheetml/2009/9/main" objectType="CheckBox" fmlaLink="Q$15" lockText="1" noThreeD="1"/>
</file>

<file path=xl/ctrlProps/ctrlProp68.xml><?xml version="1.0" encoding="utf-8"?>
<formControlPr xmlns="http://schemas.microsoft.com/office/spreadsheetml/2009/9/main" objectType="CheckBox" fmlaLink="$M$15" lockText="1" noThreeD="1"/>
</file>

<file path=xl/ctrlProps/ctrlProp69.xml><?xml version="1.0" encoding="utf-8"?>
<formControlPr xmlns="http://schemas.microsoft.com/office/spreadsheetml/2009/9/main" objectType="CheckBox" fmlaLink="S$15" lockText="1" noThreeD="1"/>
</file>

<file path=xl/ctrlProps/ctrlProp7.xml><?xml version="1.0" encoding="utf-8"?>
<formControlPr xmlns="http://schemas.microsoft.com/office/spreadsheetml/2009/9/main" objectType="CheckBox" fmlaLink="$D$356" lockText="1" noThreeD="1"/>
</file>

<file path=xl/ctrlProps/ctrlProp70.xml><?xml version="1.0" encoding="utf-8"?>
<formControlPr xmlns="http://schemas.microsoft.com/office/spreadsheetml/2009/9/main" objectType="CheckBox" fmlaLink="$E18" lockText="1" noThreeD="1"/>
</file>

<file path=xl/ctrlProps/ctrlProp71.xml><?xml version="1.0" encoding="utf-8"?>
<formControlPr xmlns="http://schemas.microsoft.com/office/spreadsheetml/2009/9/main" objectType="CheckBox" fmlaLink="$G18" lockText="1" noThreeD="1"/>
</file>

<file path=xl/ctrlProps/ctrlProp72.xml><?xml version="1.0" encoding="utf-8"?>
<formControlPr xmlns="http://schemas.microsoft.com/office/spreadsheetml/2009/9/main" objectType="CheckBox" fmlaLink="$I18" lockText="1" noThreeD="1"/>
</file>

<file path=xl/ctrlProps/ctrlProp73.xml><?xml version="1.0" encoding="utf-8"?>
<formControlPr xmlns="http://schemas.microsoft.com/office/spreadsheetml/2009/9/main" objectType="CheckBox" fmlaLink="$K$15" lockText="1" noThreeD="1"/>
</file>

<file path=xl/ctrlProps/ctrlProp74.xml><?xml version="1.0" encoding="utf-8"?>
<formControlPr xmlns="http://schemas.microsoft.com/office/spreadsheetml/2009/9/main" objectType="CheckBox" fmlaLink="$M$15" lockText="1" noThreeD="1"/>
</file>

<file path=xl/ctrlProps/ctrlProp75.xml><?xml version="1.0" encoding="utf-8"?>
<formControlPr xmlns="http://schemas.microsoft.com/office/spreadsheetml/2009/9/main" objectType="CheckBox" fmlaLink="$O$15" lockText="1" noThreeD="1"/>
</file>

<file path=xl/ctrlProps/ctrlProp76.xml><?xml version="1.0" encoding="utf-8"?>
<formControlPr xmlns="http://schemas.microsoft.com/office/spreadsheetml/2009/9/main" objectType="CheckBox" fmlaLink="$Q$15" lockText="1" noThreeD="1"/>
</file>

<file path=xl/ctrlProps/ctrlProp77.xml><?xml version="1.0" encoding="utf-8"?>
<formControlPr xmlns="http://schemas.microsoft.com/office/spreadsheetml/2009/9/main" objectType="CheckBox" fmlaLink="$S$15" lockText="1" noThreeD="1"/>
</file>

<file path=xl/ctrlProps/ctrlProp78.xml><?xml version="1.0" encoding="utf-8"?>
<formControlPr xmlns="http://schemas.microsoft.com/office/spreadsheetml/2009/9/main" objectType="CheckBox" fmlaLink="$K18" lockText="1" noThreeD="1"/>
</file>

<file path=xl/ctrlProps/ctrlProp79.xml><?xml version="1.0" encoding="utf-8"?>
<formControlPr xmlns="http://schemas.microsoft.com/office/spreadsheetml/2009/9/main" objectType="CheckBox" fmlaLink="$M18" lockText="1" noThreeD="1"/>
</file>

<file path=xl/ctrlProps/ctrlProp8.xml><?xml version="1.0" encoding="utf-8"?>
<formControlPr xmlns="http://schemas.microsoft.com/office/spreadsheetml/2009/9/main" objectType="CheckBox" fmlaLink="$G$356" lockText="1" noThreeD="1"/>
</file>

<file path=xl/ctrlProps/ctrlProp80.xml><?xml version="1.0" encoding="utf-8"?>
<formControlPr xmlns="http://schemas.microsoft.com/office/spreadsheetml/2009/9/main" objectType="CheckBox" fmlaLink="$M$15" lockText="1" noThreeD="1"/>
</file>

<file path=xl/ctrlProps/ctrlProp81.xml><?xml version="1.0" encoding="utf-8"?>
<formControlPr xmlns="http://schemas.microsoft.com/office/spreadsheetml/2009/9/main" objectType="CheckBox" fmlaLink="$O18" lockText="1" noThreeD="1"/>
</file>

<file path=xl/ctrlProps/ctrlProp82.xml><?xml version="1.0" encoding="utf-8"?>
<formControlPr xmlns="http://schemas.microsoft.com/office/spreadsheetml/2009/9/main" objectType="CheckBox" fmlaLink="$M$15" lockText="1" noThreeD="1"/>
</file>

<file path=xl/ctrlProps/ctrlProp83.xml><?xml version="1.0" encoding="utf-8"?>
<formControlPr xmlns="http://schemas.microsoft.com/office/spreadsheetml/2009/9/main" objectType="CheckBox" fmlaLink="$Q18" lockText="1" noThreeD="1"/>
</file>

<file path=xl/ctrlProps/ctrlProp84.xml><?xml version="1.0" encoding="utf-8"?>
<formControlPr xmlns="http://schemas.microsoft.com/office/spreadsheetml/2009/9/main" objectType="CheckBox" fmlaLink="$M$15" lockText="1" noThreeD="1"/>
</file>

<file path=xl/ctrlProps/ctrlProp85.xml><?xml version="1.0" encoding="utf-8"?>
<formControlPr xmlns="http://schemas.microsoft.com/office/spreadsheetml/2009/9/main" objectType="CheckBox" fmlaLink="$S18" lockText="1" noThreeD="1"/>
</file>

<file path=xl/ctrlProps/ctrlProp86.xml><?xml version="1.0" encoding="utf-8"?>
<formControlPr xmlns="http://schemas.microsoft.com/office/spreadsheetml/2009/9/main" objectType="CheckBox" fmlaLink="$E18" lockText="1" noThreeD="1"/>
</file>

<file path=xl/ctrlProps/ctrlProp87.xml><?xml version="1.0" encoding="utf-8"?>
<formControlPr xmlns="http://schemas.microsoft.com/office/spreadsheetml/2009/9/main" objectType="CheckBox" fmlaLink="$E18" lockText="1" noThreeD="1"/>
</file>

<file path=xl/ctrlProps/ctrlProp88.xml><?xml version="1.0" encoding="utf-8"?>
<formControlPr xmlns="http://schemas.microsoft.com/office/spreadsheetml/2009/9/main" objectType="CheckBox" fmlaLink="$E18" lockText="1" noThreeD="1"/>
</file>

<file path=xl/ctrlProps/ctrlProp89.xml><?xml version="1.0" encoding="utf-8"?>
<formControlPr xmlns="http://schemas.microsoft.com/office/spreadsheetml/2009/9/main" objectType="CheckBox" fmlaLink="$E18" lockText="1" noThreeD="1"/>
</file>

<file path=xl/ctrlProps/ctrlProp9.xml><?xml version="1.0" encoding="utf-8"?>
<formControlPr xmlns="http://schemas.microsoft.com/office/spreadsheetml/2009/9/main" objectType="CheckBox" fmlaLink="$J$356" lockText="1" noThreeD="1"/>
</file>

<file path=xl/ctrlProps/ctrlProp90.xml><?xml version="1.0" encoding="utf-8"?>
<formControlPr xmlns="http://schemas.microsoft.com/office/spreadsheetml/2009/9/main" objectType="CheckBox" fmlaLink="$E18" lockText="1" noThreeD="1"/>
</file>

<file path=xl/ctrlProps/ctrlProp91.xml><?xml version="1.0" encoding="utf-8"?>
<formControlPr xmlns="http://schemas.microsoft.com/office/spreadsheetml/2009/9/main" objectType="CheckBox" fmlaLink="$E18" lockText="1" noThreeD="1"/>
</file>

<file path=xl/ctrlProps/ctrlProp92.xml><?xml version="1.0" encoding="utf-8"?>
<formControlPr xmlns="http://schemas.microsoft.com/office/spreadsheetml/2009/9/main" objectType="CheckBox" fmlaLink="$E18" lockText="1" noThreeD="1"/>
</file>

<file path=xl/ctrlProps/ctrlProp93.xml><?xml version="1.0" encoding="utf-8"?>
<formControlPr xmlns="http://schemas.microsoft.com/office/spreadsheetml/2009/9/main" objectType="CheckBox" fmlaLink="G18" lockText="1" noThreeD="1"/>
</file>

<file path=xl/ctrlProps/ctrlProp94.xml><?xml version="1.0" encoding="utf-8"?>
<formControlPr xmlns="http://schemas.microsoft.com/office/spreadsheetml/2009/9/main" objectType="CheckBox" fmlaLink="I18" lockText="1" noThreeD="1"/>
</file>

<file path=xl/ctrlProps/ctrlProp95.xml><?xml version="1.0" encoding="utf-8"?>
<formControlPr xmlns="http://schemas.microsoft.com/office/spreadsheetml/2009/9/main" objectType="CheckBox" fmlaLink="K18" lockText="1" noThreeD="1"/>
</file>

<file path=xl/ctrlProps/ctrlProp96.xml><?xml version="1.0" encoding="utf-8"?>
<formControlPr xmlns="http://schemas.microsoft.com/office/spreadsheetml/2009/9/main" objectType="CheckBox" fmlaLink="M18" lockText="1" noThreeD="1"/>
</file>

<file path=xl/ctrlProps/ctrlProp97.xml><?xml version="1.0" encoding="utf-8"?>
<formControlPr xmlns="http://schemas.microsoft.com/office/spreadsheetml/2009/9/main" objectType="CheckBox" fmlaLink="O18" lockText="1" noThreeD="1"/>
</file>

<file path=xl/ctrlProps/ctrlProp98.xml><?xml version="1.0" encoding="utf-8"?>
<formControlPr xmlns="http://schemas.microsoft.com/office/spreadsheetml/2009/9/main" objectType="CheckBox" fmlaLink="Q18" lockText="1" noThreeD="1"/>
</file>

<file path=xl/ctrlProps/ctrlProp99.xml><?xml version="1.0" encoding="utf-8"?>
<formControlPr xmlns="http://schemas.microsoft.com/office/spreadsheetml/2009/9/main" objectType="CheckBox" fmlaLink="S18"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594360</xdr:colOff>
          <xdr:row>98</xdr:row>
          <xdr:rowOff>518160</xdr:rowOff>
        </xdr:from>
        <xdr:to>
          <xdr:col>1</xdr:col>
          <xdr:colOff>1203960</xdr:colOff>
          <xdr:row>98</xdr:row>
          <xdr:rowOff>899160</xdr:rowOff>
        </xdr:to>
        <xdr:sp macro="" textlink="">
          <xdr:nvSpPr>
            <xdr:cNvPr id="10129" name="Check Box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365760</xdr:colOff>
          <xdr:row>98</xdr:row>
          <xdr:rowOff>495300</xdr:rowOff>
        </xdr:from>
        <xdr:to>
          <xdr:col>5</xdr:col>
          <xdr:colOff>190500</xdr:colOff>
          <xdr:row>98</xdr:row>
          <xdr:rowOff>899160</xdr:rowOff>
        </xdr:to>
        <xdr:sp macro="" textlink="">
          <xdr:nvSpPr>
            <xdr:cNvPr id="10130" name="Check Box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495300</xdr:colOff>
          <xdr:row>98</xdr:row>
          <xdr:rowOff>457200</xdr:rowOff>
        </xdr:from>
        <xdr:to>
          <xdr:col>7</xdr:col>
          <xdr:colOff>899160</xdr:colOff>
          <xdr:row>98</xdr:row>
          <xdr:rowOff>822960</xdr:rowOff>
        </xdr:to>
        <xdr:sp macro="" textlink="">
          <xdr:nvSpPr>
            <xdr:cNvPr id="10131" name="Check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441960</xdr:colOff>
          <xdr:row>98</xdr:row>
          <xdr:rowOff>457200</xdr:rowOff>
        </xdr:from>
        <xdr:to>
          <xdr:col>10</xdr:col>
          <xdr:colOff>899160</xdr:colOff>
          <xdr:row>98</xdr:row>
          <xdr:rowOff>822960</xdr:rowOff>
        </xdr:to>
        <xdr:sp macro="" textlink="">
          <xdr:nvSpPr>
            <xdr:cNvPr id="10132" name="Check Box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98</xdr:row>
          <xdr:rowOff>457200</xdr:rowOff>
        </xdr:from>
        <xdr:to>
          <xdr:col>14</xdr:col>
          <xdr:colOff>822960</xdr:colOff>
          <xdr:row>98</xdr:row>
          <xdr:rowOff>822960</xdr:rowOff>
        </xdr:to>
        <xdr:sp macro="" textlink="">
          <xdr:nvSpPr>
            <xdr:cNvPr id="41815" name="Check Box 1879" hidden="1">
              <a:extLst>
                <a:ext uri="{63B3BB69-23CF-44E3-9099-C40C66FF867C}">
                  <a14:compatExt spid="_x0000_s41815"/>
                </a:ext>
                <a:ext uri="{FF2B5EF4-FFF2-40B4-BE49-F238E27FC236}">
                  <a16:creationId xmlns:a16="http://schemas.microsoft.com/office/drawing/2014/main" id="{00000000-0008-0000-0000-000057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355</xdr:row>
          <xdr:rowOff>441960</xdr:rowOff>
        </xdr:from>
        <xdr:to>
          <xdr:col>1</xdr:col>
          <xdr:colOff>0</xdr:colOff>
          <xdr:row>355</xdr:row>
          <xdr:rowOff>822960</xdr:rowOff>
        </xdr:to>
        <xdr:sp macro="" textlink="">
          <xdr:nvSpPr>
            <xdr:cNvPr id="41851" name="Check Box 1915" hidden="1">
              <a:extLst>
                <a:ext uri="{63B3BB69-23CF-44E3-9099-C40C66FF867C}">
                  <a14:compatExt spid="_x0000_s41851"/>
                </a:ext>
                <a:ext uri="{FF2B5EF4-FFF2-40B4-BE49-F238E27FC236}">
                  <a16:creationId xmlns:a16="http://schemas.microsoft.com/office/drawing/2014/main" id="{00000000-0008-0000-0000-00007B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355</xdr:row>
          <xdr:rowOff>457200</xdr:rowOff>
        </xdr:from>
        <xdr:to>
          <xdr:col>3</xdr:col>
          <xdr:colOff>883920</xdr:colOff>
          <xdr:row>355</xdr:row>
          <xdr:rowOff>899160</xdr:rowOff>
        </xdr:to>
        <xdr:sp macro="" textlink="">
          <xdr:nvSpPr>
            <xdr:cNvPr id="41852" name="Check Box 1916" hidden="1">
              <a:extLst>
                <a:ext uri="{63B3BB69-23CF-44E3-9099-C40C66FF867C}">
                  <a14:compatExt spid="_x0000_s41852"/>
                </a:ext>
                <a:ext uri="{FF2B5EF4-FFF2-40B4-BE49-F238E27FC236}">
                  <a16:creationId xmlns:a16="http://schemas.microsoft.com/office/drawing/2014/main" id="{00000000-0008-0000-0000-00007C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355</xdr:row>
          <xdr:rowOff>419100</xdr:rowOff>
        </xdr:from>
        <xdr:to>
          <xdr:col>7</xdr:col>
          <xdr:colOff>0</xdr:colOff>
          <xdr:row>355</xdr:row>
          <xdr:rowOff>822960</xdr:rowOff>
        </xdr:to>
        <xdr:sp macro="" textlink="">
          <xdr:nvSpPr>
            <xdr:cNvPr id="41853" name="Check Box 1917" hidden="1">
              <a:extLst>
                <a:ext uri="{63B3BB69-23CF-44E3-9099-C40C66FF867C}">
                  <a14:compatExt spid="_x0000_s41853"/>
                </a:ext>
                <a:ext uri="{FF2B5EF4-FFF2-40B4-BE49-F238E27FC236}">
                  <a16:creationId xmlns:a16="http://schemas.microsoft.com/office/drawing/2014/main" id="{00000000-0008-0000-0000-00007D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365760</xdr:colOff>
          <xdr:row>355</xdr:row>
          <xdr:rowOff>419100</xdr:rowOff>
        </xdr:from>
        <xdr:to>
          <xdr:col>10</xdr:col>
          <xdr:colOff>60960</xdr:colOff>
          <xdr:row>355</xdr:row>
          <xdr:rowOff>822960</xdr:rowOff>
        </xdr:to>
        <xdr:sp macro="" textlink="">
          <xdr:nvSpPr>
            <xdr:cNvPr id="41854" name="Check Box 1918" hidden="1">
              <a:extLst>
                <a:ext uri="{63B3BB69-23CF-44E3-9099-C40C66FF867C}">
                  <a14:compatExt spid="_x0000_s41854"/>
                </a:ext>
                <a:ext uri="{FF2B5EF4-FFF2-40B4-BE49-F238E27FC236}">
                  <a16:creationId xmlns:a16="http://schemas.microsoft.com/office/drawing/2014/main" id="{00000000-0008-0000-0000-00007E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495300</xdr:colOff>
          <xdr:row>355</xdr:row>
          <xdr:rowOff>419100</xdr:rowOff>
        </xdr:from>
        <xdr:to>
          <xdr:col>12</xdr:col>
          <xdr:colOff>1013460</xdr:colOff>
          <xdr:row>355</xdr:row>
          <xdr:rowOff>822960</xdr:rowOff>
        </xdr:to>
        <xdr:sp macro="" textlink="">
          <xdr:nvSpPr>
            <xdr:cNvPr id="41855" name="Check Box 1919" hidden="1">
              <a:extLst>
                <a:ext uri="{63B3BB69-23CF-44E3-9099-C40C66FF867C}">
                  <a14:compatExt spid="_x0000_s41855"/>
                </a:ext>
                <a:ext uri="{FF2B5EF4-FFF2-40B4-BE49-F238E27FC236}">
                  <a16:creationId xmlns:a16="http://schemas.microsoft.com/office/drawing/2014/main" id="{00000000-0008-0000-0000-00007F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381000</xdr:colOff>
          <xdr:row>355</xdr:row>
          <xdr:rowOff>403860</xdr:rowOff>
        </xdr:from>
        <xdr:to>
          <xdr:col>16</xdr:col>
          <xdr:colOff>60960</xdr:colOff>
          <xdr:row>355</xdr:row>
          <xdr:rowOff>822960</xdr:rowOff>
        </xdr:to>
        <xdr:sp macro="" textlink="">
          <xdr:nvSpPr>
            <xdr:cNvPr id="41856" name="Check Box 1920" hidden="1">
              <a:extLst>
                <a:ext uri="{63B3BB69-23CF-44E3-9099-C40C66FF867C}">
                  <a14:compatExt spid="_x0000_s41856"/>
                </a:ext>
                <a:ext uri="{FF2B5EF4-FFF2-40B4-BE49-F238E27FC236}">
                  <a16:creationId xmlns:a16="http://schemas.microsoft.com/office/drawing/2014/main" id="{00000000-0008-0000-0000-000080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359</xdr:row>
          <xdr:rowOff>327660</xdr:rowOff>
        </xdr:from>
        <xdr:to>
          <xdr:col>1</xdr:col>
          <xdr:colOff>60960</xdr:colOff>
          <xdr:row>359</xdr:row>
          <xdr:rowOff>708660</xdr:rowOff>
        </xdr:to>
        <xdr:sp macro="" textlink="">
          <xdr:nvSpPr>
            <xdr:cNvPr id="41857" name="Check Box 1921" hidden="1">
              <a:extLst>
                <a:ext uri="{63B3BB69-23CF-44E3-9099-C40C66FF867C}">
                  <a14:compatExt spid="_x0000_s41857"/>
                </a:ext>
                <a:ext uri="{FF2B5EF4-FFF2-40B4-BE49-F238E27FC236}">
                  <a16:creationId xmlns:a16="http://schemas.microsoft.com/office/drawing/2014/main" id="{00000000-0008-0000-0000-000081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359</xdr:row>
          <xdr:rowOff>289560</xdr:rowOff>
        </xdr:from>
        <xdr:to>
          <xdr:col>3</xdr:col>
          <xdr:colOff>883920</xdr:colOff>
          <xdr:row>359</xdr:row>
          <xdr:rowOff>708660</xdr:rowOff>
        </xdr:to>
        <xdr:sp macro="" textlink="">
          <xdr:nvSpPr>
            <xdr:cNvPr id="41858" name="Check Box 1922" hidden="1">
              <a:extLst>
                <a:ext uri="{63B3BB69-23CF-44E3-9099-C40C66FF867C}">
                  <a14:compatExt spid="_x0000_s41858"/>
                </a:ext>
                <a:ext uri="{FF2B5EF4-FFF2-40B4-BE49-F238E27FC236}">
                  <a16:creationId xmlns:a16="http://schemas.microsoft.com/office/drawing/2014/main" id="{00000000-0008-0000-0000-000082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359</xdr:row>
          <xdr:rowOff>266700</xdr:rowOff>
        </xdr:from>
        <xdr:to>
          <xdr:col>7</xdr:col>
          <xdr:colOff>0</xdr:colOff>
          <xdr:row>359</xdr:row>
          <xdr:rowOff>632460</xdr:rowOff>
        </xdr:to>
        <xdr:sp macro="" textlink="">
          <xdr:nvSpPr>
            <xdr:cNvPr id="41859" name="Check Box 1923" hidden="1">
              <a:extLst>
                <a:ext uri="{63B3BB69-23CF-44E3-9099-C40C66FF867C}">
                  <a14:compatExt spid="_x0000_s41859"/>
                </a:ext>
                <a:ext uri="{FF2B5EF4-FFF2-40B4-BE49-F238E27FC236}">
                  <a16:creationId xmlns:a16="http://schemas.microsoft.com/office/drawing/2014/main" id="{00000000-0008-0000-0000-000083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359</xdr:row>
          <xdr:rowOff>266700</xdr:rowOff>
        </xdr:from>
        <xdr:to>
          <xdr:col>10</xdr:col>
          <xdr:colOff>60960</xdr:colOff>
          <xdr:row>359</xdr:row>
          <xdr:rowOff>632460</xdr:rowOff>
        </xdr:to>
        <xdr:sp macro="" textlink="">
          <xdr:nvSpPr>
            <xdr:cNvPr id="41860" name="Check Box 1924" hidden="1">
              <a:extLst>
                <a:ext uri="{63B3BB69-23CF-44E3-9099-C40C66FF867C}">
                  <a14:compatExt spid="_x0000_s41860"/>
                </a:ext>
                <a:ext uri="{FF2B5EF4-FFF2-40B4-BE49-F238E27FC236}">
                  <a16:creationId xmlns:a16="http://schemas.microsoft.com/office/drawing/2014/main" id="{00000000-0008-0000-0000-000084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495300</xdr:colOff>
          <xdr:row>359</xdr:row>
          <xdr:rowOff>251460</xdr:rowOff>
        </xdr:from>
        <xdr:to>
          <xdr:col>12</xdr:col>
          <xdr:colOff>1013460</xdr:colOff>
          <xdr:row>359</xdr:row>
          <xdr:rowOff>632460</xdr:rowOff>
        </xdr:to>
        <xdr:sp macro="" textlink="">
          <xdr:nvSpPr>
            <xdr:cNvPr id="41861" name="Check Box 1925" hidden="1">
              <a:extLst>
                <a:ext uri="{63B3BB69-23CF-44E3-9099-C40C66FF867C}">
                  <a14:compatExt spid="_x0000_s41861"/>
                </a:ext>
                <a:ext uri="{FF2B5EF4-FFF2-40B4-BE49-F238E27FC236}">
                  <a16:creationId xmlns:a16="http://schemas.microsoft.com/office/drawing/2014/main" id="{00000000-0008-0000-0000-000085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381000</xdr:colOff>
          <xdr:row>359</xdr:row>
          <xdr:rowOff>266700</xdr:rowOff>
        </xdr:from>
        <xdr:to>
          <xdr:col>16</xdr:col>
          <xdr:colOff>60960</xdr:colOff>
          <xdr:row>359</xdr:row>
          <xdr:rowOff>632460</xdr:rowOff>
        </xdr:to>
        <xdr:sp macro="" textlink="">
          <xdr:nvSpPr>
            <xdr:cNvPr id="41862" name="Check Box 1926" hidden="1">
              <a:extLst>
                <a:ext uri="{63B3BB69-23CF-44E3-9099-C40C66FF867C}">
                  <a14:compatExt spid="_x0000_s41862"/>
                </a:ext>
                <a:ext uri="{FF2B5EF4-FFF2-40B4-BE49-F238E27FC236}">
                  <a16:creationId xmlns:a16="http://schemas.microsoft.com/office/drawing/2014/main" id="{00000000-0008-0000-0000-000086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364</xdr:row>
          <xdr:rowOff>762000</xdr:rowOff>
        </xdr:from>
        <xdr:to>
          <xdr:col>1</xdr:col>
          <xdr:colOff>60960</xdr:colOff>
          <xdr:row>364</xdr:row>
          <xdr:rowOff>1143000</xdr:rowOff>
        </xdr:to>
        <xdr:sp macro="" textlink="">
          <xdr:nvSpPr>
            <xdr:cNvPr id="41863" name="Check Box 1927" hidden="1">
              <a:extLst>
                <a:ext uri="{63B3BB69-23CF-44E3-9099-C40C66FF867C}">
                  <a14:compatExt spid="_x0000_s41863"/>
                </a:ext>
                <a:ext uri="{FF2B5EF4-FFF2-40B4-BE49-F238E27FC236}">
                  <a16:creationId xmlns:a16="http://schemas.microsoft.com/office/drawing/2014/main" id="{00000000-0008-0000-0000-000087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327660</xdr:colOff>
          <xdr:row>364</xdr:row>
          <xdr:rowOff>784860</xdr:rowOff>
        </xdr:from>
        <xdr:to>
          <xdr:col>3</xdr:col>
          <xdr:colOff>822960</xdr:colOff>
          <xdr:row>364</xdr:row>
          <xdr:rowOff>1203960</xdr:rowOff>
        </xdr:to>
        <xdr:sp macro="" textlink="">
          <xdr:nvSpPr>
            <xdr:cNvPr id="41864" name="Check Box 1928" hidden="1">
              <a:extLst>
                <a:ext uri="{63B3BB69-23CF-44E3-9099-C40C66FF867C}">
                  <a14:compatExt spid="_x0000_s41864"/>
                </a:ext>
                <a:ext uri="{FF2B5EF4-FFF2-40B4-BE49-F238E27FC236}">
                  <a16:creationId xmlns:a16="http://schemas.microsoft.com/office/drawing/2014/main" id="{00000000-0008-0000-0000-000088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403860</xdr:colOff>
          <xdr:row>364</xdr:row>
          <xdr:rowOff>723900</xdr:rowOff>
        </xdr:from>
        <xdr:to>
          <xdr:col>7</xdr:col>
          <xdr:colOff>0</xdr:colOff>
          <xdr:row>364</xdr:row>
          <xdr:rowOff>1143000</xdr:rowOff>
        </xdr:to>
        <xdr:sp macro="" textlink="">
          <xdr:nvSpPr>
            <xdr:cNvPr id="41865" name="Check Box 1929" hidden="1">
              <a:extLst>
                <a:ext uri="{63B3BB69-23CF-44E3-9099-C40C66FF867C}">
                  <a14:compatExt spid="_x0000_s41865"/>
                </a:ext>
                <a:ext uri="{FF2B5EF4-FFF2-40B4-BE49-F238E27FC236}">
                  <a16:creationId xmlns:a16="http://schemas.microsoft.com/office/drawing/2014/main" id="{00000000-0008-0000-0000-000089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364</xdr:row>
          <xdr:rowOff>762000</xdr:rowOff>
        </xdr:from>
        <xdr:to>
          <xdr:col>10</xdr:col>
          <xdr:colOff>60960</xdr:colOff>
          <xdr:row>364</xdr:row>
          <xdr:rowOff>1143000</xdr:rowOff>
        </xdr:to>
        <xdr:sp macro="" textlink="">
          <xdr:nvSpPr>
            <xdr:cNvPr id="41866" name="Check Box 1930" hidden="1">
              <a:extLst>
                <a:ext uri="{63B3BB69-23CF-44E3-9099-C40C66FF867C}">
                  <a14:compatExt spid="_x0000_s41866"/>
                </a:ext>
                <a:ext uri="{FF2B5EF4-FFF2-40B4-BE49-F238E27FC236}">
                  <a16:creationId xmlns:a16="http://schemas.microsoft.com/office/drawing/2014/main" id="{00000000-0008-0000-0000-00008A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495300</xdr:colOff>
          <xdr:row>364</xdr:row>
          <xdr:rowOff>723900</xdr:rowOff>
        </xdr:from>
        <xdr:to>
          <xdr:col>12</xdr:col>
          <xdr:colOff>1013460</xdr:colOff>
          <xdr:row>364</xdr:row>
          <xdr:rowOff>1143000</xdr:rowOff>
        </xdr:to>
        <xdr:sp macro="" textlink="">
          <xdr:nvSpPr>
            <xdr:cNvPr id="41867" name="Check Box 1931" hidden="1">
              <a:extLst>
                <a:ext uri="{63B3BB69-23CF-44E3-9099-C40C66FF867C}">
                  <a14:compatExt spid="_x0000_s41867"/>
                </a:ext>
                <a:ext uri="{FF2B5EF4-FFF2-40B4-BE49-F238E27FC236}">
                  <a16:creationId xmlns:a16="http://schemas.microsoft.com/office/drawing/2014/main" id="{00000000-0008-0000-0000-00008B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381000</xdr:colOff>
          <xdr:row>364</xdr:row>
          <xdr:rowOff>762000</xdr:rowOff>
        </xdr:from>
        <xdr:to>
          <xdr:col>16</xdr:col>
          <xdr:colOff>60960</xdr:colOff>
          <xdr:row>364</xdr:row>
          <xdr:rowOff>1143000</xdr:rowOff>
        </xdr:to>
        <xdr:sp macro="" textlink="">
          <xdr:nvSpPr>
            <xdr:cNvPr id="41868" name="Check Box 1932" hidden="1">
              <a:extLst>
                <a:ext uri="{63B3BB69-23CF-44E3-9099-C40C66FF867C}">
                  <a14:compatExt spid="_x0000_s41868"/>
                </a:ext>
                <a:ext uri="{FF2B5EF4-FFF2-40B4-BE49-F238E27FC236}">
                  <a16:creationId xmlns:a16="http://schemas.microsoft.com/office/drawing/2014/main" id="{00000000-0008-0000-0000-00008C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327660</xdr:colOff>
          <xdr:row>392</xdr:row>
          <xdr:rowOff>746760</xdr:rowOff>
        </xdr:from>
        <xdr:to>
          <xdr:col>1</xdr:col>
          <xdr:colOff>0</xdr:colOff>
          <xdr:row>392</xdr:row>
          <xdr:rowOff>1143000</xdr:rowOff>
        </xdr:to>
        <xdr:sp macro="" textlink="">
          <xdr:nvSpPr>
            <xdr:cNvPr id="41869" name="Check Box 1933" hidden="1">
              <a:extLst>
                <a:ext uri="{63B3BB69-23CF-44E3-9099-C40C66FF867C}">
                  <a14:compatExt spid="_x0000_s41869"/>
                </a:ext>
                <a:ext uri="{FF2B5EF4-FFF2-40B4-BE49-F238E27FC236}">
                  <a16:creationId xmlns:a16="http://schemas.microsoft.com/office/drawing/2014/main" id="{00000000-0008-0000-0000-00008D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392</xdr:row>
          <xdr:rowOff>762000</xdr:rowOff>
        </xdr:from>
        <xdr:to>
          <xdr:col>3</xdr:col>
          <xdr:colOff>883920</xdr:colOff>
          <xdr:row>392</xdr:row>
          <xdr:rowOff>1143000</xdr:rowOff>
        </xdr:to>
        <xdr:sp macro="" textlink="">
          <xdr:nvSpPr>
            <xdr:cNvPr id="41870" name="Check Box 1934" hidden="1">
              <a:extLst>
                <a:ext uri="{63B3BB69-23CF-44E3-9099-C40C66FF867C}">
                  <a14:compatExt spid="_x0000_s41870"/>
                </a:ext>
                <a:ext uri="{FF2B5EF4-FFF2-40B4-BE49-F238E27FC236}">
                  <a16:creationId xmlns:a16="http://schemas.microsoft.com/office/drawing/2014/main" id="{00000000-0008-0000-0000-00008E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392</xdr:row>
          <xdr:rowOff>723900</xdr:rowOff>
        </xdr:from>
        <xdr:to>
          <xdr:col>7</xdr:col>
          <xdr:colOff>60960</xdr:colOff>
          <xdr:row>392</xdr:row>
          <xdr:rowOff>1143000</xdr:rowOff>
        </xdr:to>
        <xdr:sp macro="" textlink="">
          <xdr:nvSpPr>
            <xdr:cNvPr id="41871" name="Check Box 1935" hidden="1">
              <a:extLst>
                <a:ext uri="{63B3BB69-23CF-44E3-9099-C40C66FF867C}">
                  <a14:compatExt spid="_x0000_s41871"/>
                </a:ext>
                <a:ext uri="{FF2B5EF4-FFF2-40B4-BE49-F238E27FC236}">
                  <a16:creationId xmlns:a16="http://schemas.microsoft.com/office/drawing/2014/main" id="{00000000-0008-0000-0000-00008F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381000</xdr:colOff>
          <xdr:row>392</xdr:row>
          <xdr:rowOff>685800</xdr:rowOff>
        </xdr:from>
        <xdr:to>
          <xdr:col>10</xdr:col>
          <xdr:colOff>60960</xdr:colOff>
          <xdr:row>392</xdr:row>
          <xdr:rowOff>1089660</xdr:rowOff>
        </xdr:to>
        <xdr:sp macro="" textlink="">
          <xdr:nvSpPr>
            <xdr:cNvPr id="41872" name="Check Box 1936" hidden="1">
              <a:extLst>
                <a:ext uri="{63B3BB69-23CF-44E3-9099-C40C66FF867C}">
                  <a14:compatExt spid="_x0000_s41872"/>
                </a:ext>
                <a:ext uri="{FF2B5EF4-FFF2-40B4-BE49-F238E27FC236}">
                  <a16:creationId xmlns:a16="http://schemas.microsoft.com/office/drawing/2014/main" id="{00000000-0008-0000-0000-000090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518160</xdr:colOff>
          <xdr:row>392</xdr:row>
          <xdr:rowOff>670560</xdr:rowOff>
        </xdr:from>
        <xdr:to>
          <xdr:col>12</xdr:col>
          <xdr:colOff>1013460</xdr:colOff>
          <xdr:row>392</xdr:row>
          <xdr:rowOff>1089660</xdr:rowOff>
        </xdr:to>
        <xdr:sp macro="" textlink="">
          <xdr:nvSpPr>
            <xdr:cNvPr id="41873" name="Check Box 1937" hidden="1">
              <a:extLst>
                <a:ext uri="{63B3BB69-23CF-44E3-9099-C40C66FF867C}">
                  <a14:compatExt spid="_x0000_s41873"/>
                </a:ext>
                <a:ext uri="{FF2B5EF4-FFF2-40B4-BE49-F238E27FC236}">
                  <a16:creationId xmlns:a16="http://schemas.microsoft.com/office/drawing/2014/main" id="{00000000-0008-0000-0000-000091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365760</xdr:colOff>
          <xdr:row>392</xdr:row>
          <xdr:rowOff>647700</xdr:rowOff>
        </xdr:from>
        <xdr:to>
          <xdr:col>16</xdr:col>
          <xdr:colOff>60960</xdr:colOff>
          <xdr:row>392</xdr:row>
          <xdr:rowOff>1203960</xdr:rowOff>
        </xdr:to>
        <xdr:sp macro="" textlink="">
          <xdr:nvSpPr>
            <xdr:cNvPr id="41874" name="Check Box 1938" hidden="1">
              <a:extLst>
                <a:ext uri="{63B3BB69-23CF-44E3-9099-C40C66FF867C}">
                  <a14:compatExt spid="_x0000_s41874"/>
                </a:ext>
                <a:ext uri="{FF2B5EF4-FFF2-40B4-BE49-F238E27FC236}">
                  <a16:creationId xmlns:a16="http://schemas.microsoft.com/office/drawing/2014/main" id="{00000000-0008-0000-0000-000092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243</xdr:row>
          <xdr:rowOff>228600</xdr:rowOff>
        </xdr:from>
        <xdr:to>
          <xdr:col>6</xdr:col>
          <xdr:colOff>60960</xdr:colOff>
          <xdr:row>243</xdr:row>
          <xdr:rowOff>632460</xdr:rowOff>
        </xdr:to>
        <xdr:sp macro="" textlink="">
          <xdr:nvSpPr>
            <xdr:cNvPr id="41893" name="Check Box 1957" hidden="1">
              <a:extLst>
                <a:ext uri="{63B3BB69-23CF-44E3-9099-C40C66FF867C}">
                  <a14:compatExt spid="_x0000_s41893"/>
                </a:ext>
                <a:ext uri="{FF2B5EF4-FFF2-40B4-BE49-F238E27FC236}">
                  <a16:creationId xmlns:a16="http://schemas.microsoft.com/office/drawing/2014/main" id="{00000000-0008-0000-0000-0000A5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243</xdr:row>
          <xdr:rowOff>228600</xdr:rowOff>
        </xdr:from>
        <xdr:to>
          <xdr:col>10</xdr:col>
          <xdr:colOff>60960</xdr:colOff>
          <xdr:row>243</xdr:row>
          <xdr:rowOff>632460</xdr:rowOff>
        </xdr:to>
        <xdr:sp macro="" textlink="">
          <xdr:nvSpPr>
            <xdr:cNvPr id="41894" name="Check Box 1958" hidden="1">
              <a:extLst>
                <a:ext uri="{63B3BB69-23CF-44E3-9099-C40C66FF867C}">
                  <a14:compatExt spid="_x0000_s41894"/>
                </a:ext>
                <a:ext uri="{FF2B5EF4-FFF2-40B4-BE49-F238E27FC236}">
                  <a16:creationId xmlns:a16="http://schemas.microsoft.com/office/drawing/2014/main" id="{00000000-0008-0000-0000-0000A6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342900</xdr:colOff>
          <xdr:row>243</xdr:row>
          <xdr:rowOff>228600</xdr:rowOff>
        </xdr:from>
        <xdr:to>
          <xdr:col>14</xdr:col>
          <xdr:colOff>60960</xdr:colOff>
          <xdr:row>243</xdr:row>
          <xdr:rowOff>632460</xdr:rowOff>
        </xdr:to>
        <xdr:sp macro="" textlink="">
          <xdr:nvSpPr>
            <xdr:cNvPr id="41895" name="Check Box 1959" hidden="1">
              <a:extLst>
                <a:ext uri="{63B3BB69-23CF-44E3-9099-C40C66FF867C}">
                  <a14:compatExt spid="_x0000_s41895"/>
                </a:ext>
                <a:ext uri="{FF2B5EF4-FFF2-40B4-BE49-F238E27FC236}">
                  <a16:creationId xmlns:a16="http://schemas.microsoft.com/office/drawing/2014/main" id="{00000000-0008-0000-0000-0000A7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202</xdr:row>
          <xdr:rowOff>228600</xdr:rowOff>
        </xdr:from>
        <xdr:to>
          <xdr:col>6</xdr:col>
          <xdr:colOff>60960</xdr:colOff>
          <xdr:row>202</xdr:row>
          <xdr:rowOff>632460</xdr:rowOff>
        </xdr:to>
        <xdr:sp macro="" textlink="">
          <xdr:nvSpPr>
            <xdr:cNvPr id="41896" name="Check Box 1960" hidden="1">
              <a:extLst>
                <a:ext uri="{63B3BB69-23CF-44E3-9099-C40C66FF867C}">
                  <a14:compatExt spid="_x0000_s41896"/>
                </a:ext>
                <a:ext uri="{FF2B5EF4-FFF2-40B4-BE49-F238E27FC236}">
                  <a16:creationId xmlns:a16="http://schemas.microsoft.com/office/drawing/2014/main" id="{00000000-0008-0000-0000-0000A8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202</xdr:row>
          <xdr:rowOff>228600</xdr:rowOff>
        </xdr:from>
        <xdr:to>
          <xdr:col>10</xdr:col>
          <xdr:colOff>60960</xdr:colOff>
          <xdr:row>202</xdr:row>
          <xdr:rowOff>632460</xdr:rowOff>
        </xdr:to>
        <xdr:sp macro="" textlink="">
          <xdr:nvSpPr>
            <xdr:cNvPr id="41897" name="Check Box 1961" hidden="1">
              <a:extLst>
                <a:ext uri="{63B3BB69-23CF-44E3-9099-C40C66FF867C}">
                  <a14:compatExt spid="_x0000_s41897"/>
                </a:ext>
                <a:ext uri="{FF2B5EF4-FFF2-40B4-BE49-F238E27FC236}">
                  <a16:creationId xmlns:a16="http://schemas.microsoft.com/office/drawing/2014/main" id="{00000000-0008-0000-0000-0000A9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342900</xdr:colOff>
          <xdr:row>202</xdr:row>
          <xdr:rowOff>228600</xdr:rowOff>
        </xdr:from>
        <xdr:to>
          <xdr:col>14</xdr:col>
          <xdr:colOff>60960</xdr:colOff>
          <xdr:row>202</xdr:row>
          <xdr:rowOff>632460</xdr:rowOff>
        </xdr:to>
        <xdr:sp macro="" textlink="">
          <xdr:nvSpPr>
            <xdr:cNvPr id="41898" name="Check Box 1962" hidden="1">
              <a:extLst>
                <a:ext uri="{63B3BB69-23CF-44E3-9099-C40C66FF867C}">
                  <a14:compatExt spid="_x0000_s41898"/>
                </a:ext>
                <a:ext uri="{FF2B5EF4-FFF2-40B4-BE49-F238E27FC236}">
                  <a16:creationId xmlns:a16="http://schemas.microsoft.com/office/drawing/2014/main" id="{00000000-0008-0000-0000-0000AA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342900</xdr:colOff>
          <xdr:row>193</xdr:row>
          <xdr:rowOff>419100</xdr:rowOff>
        </xdr:from>
        <xdr:to>
          <xdr:col>14</xdr:col>
          <xdr:colOff>899160</xdr:colOff>
          <xdr:row>193</xdr:row>
          <xdr:rowOff>822960</xdr:rowOff>
        </xdr:to>
        <xdr:sp macro="" textlink="">
          <xdr:nvSpPr>
            <xdr:cNvPr id="41899" name="Check Box 1963" hidden="1">
              <a:extLst>
                <a:ext uri="{63B3BB69-23CF-44E3-9099-C40C66FF867C}">
                  <a14:compatExt spid="_x0000_s41899"/>
                </a:ext>
                <a:ext uri="{FF2B5EF4-FFF2-40B4-BE49-F238E27FC236}">
                  <a16:creationId xmlns:a16="http://schemas.microsoft.com/office/drawing/2014/main" id="{00000000-0008-0000-0000-0000AB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342900</xdr:colOff>
          <xdr:row>193</xdr:row>
          <xdr:rowOff>419100</xdr:rowOff>
        </xdr:from>
        <xdr:to>
          <xdr:col>12</xdr:col>
          <xdr:colOff>60960</xdr:colOff>
          <xdr:row>193</xdr:row>
          <xdr:rowOff>822960</xdr:rowOff>
        </xdr:to>
        <xdr:sp macro="" textlink="">
          <xdr:nvSpPr>
            <xdr:cNvPr id="41900" name="Check Box 1964" hidden="1">
              <a:extLst>
                <a:ext uri="{63B3BB69-23CF-44E3-9099-C40C66FF867C}">
                  <a14:compatExt spid="_x0000_s41900"/>
                </a:ext>
                <a:ext uri="{FF2B5EF4-FFF2-40B4-BE49-F238E27FC236}">
                  <a16:creationId xmlns:a16="http://schemas.microsoft.com/office/drawing/2014/main" id="{00000000-0008-0000-0000-0000AC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193</xdr:row>
          <xdr:rowOff>419100</xdr:rowOff>
        </xdr:from>
        <xdr:to>
          <xdr:col>9</xdr:col>
          <xdr:colOff>60960</xdr:colOff>
          <xdr:row>193</xdr:row>
          <xdr:rowOff>822960</xdr:rowOff>
        </xdr:to>
        <xdr:sp macro="" textlink="">
          <xdr:nvSpPr>
            <xdr:cNvPr id="41901" name="Check Box 1965" hidden="1">
              <a:extLst>
                <a:ext uri="{63B3BB69-23CF-44E3-9099-C40C66FF867C}">
                  <a14:compatExt spid="_x0000_s41901"/>
                </a:ext>
                <a:ext uri="{FF2B5EF4-FFF2-40B4-BE49-F238E27FC236}">
                  <a16:creationId xmlns:a16="http://schemas.microsoft.com/office/drawing/2014/main" id="{00000000-0008-0000-0000-0000AD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480060</xdr:colOff>
          <xdr:row>191</xdr:row>
          <xdr:rowOff>266700</xdr:rowOff>
        </xdr:from>
        <xdr:to>
          <xdr:col>12</xdr:col>
          <xdr:colOff>1013460</xdr:colOff>
          <xdr:row>191</xdr:row>
          <xdr:rowOff>708660</xdr:rowOff>
        </xdr:to>
        <xdr:sp macro="" textlink="">
          <xdr:nvSpPr>
            <xdr:cNvPr id="41902" name="Check Box 1966" hidden="1">
              <a:extLst>
                <a:ext uri="{63B3BB69-23CF-44E3-9099-C40C66FF867C}">
                  <a14:compatExt spid="_x0000_s41902"/>
                </a:ext>
                <a:ext uri="{FF2B5EF4-FFF2-40B4-BE49-F238E27FC236}">
                  <a16:creationId xmlns:a16="http://schemas.microsoft.com/office/drawing/2014/main" id="{00000000-0008-0000-0000-0000AE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191</xdr:row>
          <xdr:rowOff>266700</xdr:rowOff>
        </xdr:from>
        <xdr:to>
          <xdr:col>7</xdr:col>
          <xdr:colOff>0</xdr:colOff>
          <xdr:row>191</xdr:row>
          <xdr:rowOff>708660</xdr:rowOff>
        </xdr:to>
        <xdr:sp macro="" textlink="">
          <xdr:nvSpPr>
            <xdr:cNvPr id="41903" name="Check Box 1967" hidden="1">
              <a:extLst>
                <a:ext uri="{63B3BB69-23CF-44E3-9099-C40C66FF867C}">
                  <a14:compatExt spid="_x0000_s41903"/>
                </a:ext>
                <a:ext uri="{FF2B5EF4-FFF2-40B4-BE49-F238E27FC236}">
                  <a16:creationId xmlns:a16="http://schemas.microsoft.com/office/drawing/2014/main" id="{00000000-0008-0000-0000-0000AF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289560</xdr:colOff>
          <xdr:row>191</xdr:row>
          <xdr:rowOff>266700</xdr:rowOff>
        </xdr:from>
        <xdr:to>
          <xdr:col>1</xdr:col>
          <xdr:colOff>0</xdr:colOff>
          <xdr:row>191</xdr:row>
          <xdr:rowOff>708660</xdr:rowOff>
        </xdr:to>
        <xdr:sp macro="" textlink="">
          <xdr:nvSpPr>
            <xdr:cNvPr id="41904" name="Check Box 1968" hidden="1">
              <a:extLst>
                <a:ext uri="{63B3BB69-23CF-44E3-9099-C40C66FF867C}">
                  <a14:compatExt spid="_x0000_s41904"/>
                </a:ext>
                <a:ext uri="{FF2B5EF4-FFF2-40B4-BE49-F238E27FC236}">
                  <a16:creationId xmlns:a16="http://schemas.microsoft.com/office/drawing/2014/main" id="{00000000-0008-0000-0000-0000B0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342900</xdr:colOff>
          <xdr:row>186</xdr:row>
          <xdr:rowOff>266700</xdr:rowOff>
        </xdr:from>
        <xdr:to>
          <xdr:col>16</xdr:col>
          <xdr:colOff>60960</xdr:colOff>
          <xdr:row>186</xdr:row>
          <xdr:rowOff>708660</xdr:rowOff>
        </xdr:to>
        <xdr:sp macro="" textlink="">
          <xdr:nvSpPr>
            <xdr:cNvPr id="41905" name="Check Box 1969" hidden="1">
              <a:extLst>
                <a:ext uri="{63B3BB69-23CF-44E3-9099-C40C66FF867C}">
                  <a14:compatExt spid="_x0000_s41905"/>
                </a:ext>
                <a:ext uri="{FF2B5EF4-FFF2-40B4-BE49-F238E27FC236}">
                  <a16:creationId xmlns:a16="http://schemas.microsoft.com/office/drawing/2014/main" id="{00000000-0008-0000-0000-0000B1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495300</xdr:colOff>
          <xdr:row>186</xdr:row>
          <xdr:rowOff>266700</xdr:rowOff>
        </xdr:from>
        <xdr:to>
          <xdr:col>12</xdr:col>
          <xdr:colOff>1013460</xdr:colOff>
          <xdr:row>186</xdr:row>
          <xdr:rowOff>708660</xdr:rowOff>
        </xdr:to>
        <xdr:sp macro="" textlink="">
          <xdr:nvSpPr>
            <xdr:cNvPr id="41906" name="Check Box 1970" hidden="1">
              <a:extLst>
                <a:ext uri="{63B3BB69-23CF-44E3-9099-C40C66FF867C}">
                  <a14:compatExt spid="_x0000_s41906"/>
                </a:ext>
                <a:ext uri="{FF2B5EF4-FFF2-40B4-BE49-F238E27FC236}">
                  <a16:creationId xmlns:a16="http://schemas.microsoft.com/office/drawing/2014/main" id="{00000000-0008-0000-0000-0000B2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381000</xdr:colOff>
          <xdr:row>186</xdr:row>
          <xdr:rowOff>266700</xdr:rowOff>
        </xdr:from>
        <xdr:to>
          <xdr:col>10</xdr:col>
          <xdr:colOff>60960</xdr:colOff>
          <xdr:row>186</xdr:row>
          <xdr:rowOff>708660</xdr:rowOff>
        </xdr:to>
        <xdr:sp macro="" textlink="">
          <xdr:nvSpPr>
            <xdr:cNvPr id="41907" name="Check Box 1971" hidden="1">
              <a:extLst>
                <a:ext uri="{63B3BB69-23CF-44E3-9099-C40C66FF867C}">
                  <a14:compatExt spid="_x0000_s41907"/>
                </a:ext>
                <a:ext uri="{FF2B5EF4-FFF2-40B4-BE49-F238E27FC236}">
                  <a16:creationId xmlns:a16="http://schemas.microsoft.com/office/drawing/2014/main" id="{00000000-0008-0000-0000-0000B3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186</xdr:row>
          <xdr:rowOff>266700</xdr:rowOff>
        </xdr:from>
        <xdr:to>
          <xdr:col>7</xdr:col>
          <xdr:colOff>0</xdr:colOff>
          <xdr:row>186</xdr:row>
          <xdr:rowOff>708660</xdr:rowOff>
        </xdr:to>
        <xdr:sp macro="" textlink="">
          <xdr:nvSpPr>
            <xdr:cNvPr id="41908" name="Check Box 1972" hidden="1">
              <a:extLst>
                <a:ext uri="{63B3BB69-23CF-44E3-9099-C40C66FF867C}">
                  <a14:compatExt spid="_x0000_s41908"/>
                </a:ext>
                <a:ext uri="{FF2B5EF4-FFF2-40B4-BE49-F238E27FC236}">
                  <a16:creationId xmlns:a16="http://schemas.microsoft.com/office/drawing/2014/main" id="{00000000-0008-0000-0000-0000B4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186</xdr:row>
          <xdr:rowOff>266700</xdr:rowOff>
        </xdr:from>
        <xdr:to>
          <xdr:col>3</xdr:col>
          <xdr:colOff>883920</xdr:colOff>
          <xdr:row>186</xdr:row>
          <xdr:rowOff>708660</xdr:rowOff>
        </xdr:to>
        <xdr:sp macro="" textlink="">
          <xdr:nvSpPr>
            <xdr:cNvPr id="41909" name="Check Box 1973" hidden="1">
              <a:extLst>
                <a:ext uri="{63B3BB69-23CF-44E3-9099-C40C66FF867C}">
                  <a14:compatExt spid="_x0000_s41909"/>
                </a:ext>
                <a:ext uri="{FF2B5EF4-FFF2-40B4-BE49-F238E27FC236}">
                  <a16:creationId xmlns:a16="http://schemas.microsoft.com/office/drawing/2014/main" id="{00000000-0008-0000-0000-0000B5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289560</xdr:colOff>
          <xdr:row>186</xdr:row>
          <xdr:rowOff>266700</xdr:rowOff>
        </xdr:from>
        <xdr:to>
          <xdr:col>1</xdr:col>
          <xdr:colOff>0</xdr:colOff>
          <xdr:row>186</xdr:row>
          <xdr:rowOff>708660</xdr:rowOff>
        </xdr:to>
        <xdr:sp macro="" textlink="">
          <xdr:nvSpPr>
            <xdr:cNvPr id="41910" name="Check Box 1974" hidden="1">
              <a:extLst>
                <a:ext uri="{63B3BB69-23CF-44E3-9099-C40C66FF867C}">
                  <a14:compatExt spid="_x0000_s41910"/>
                </a:ext>
                <a:ext uri="{FF2B5EF4-FFF2-40B4-BE49-F238E27FC236}">
                  <a16:creationId xmlns:a16="http://schemas.microsoft.com/office/drawing/2014/main" id="{00000000-0008-0000-0000-0000B6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495300</xdr:colOff>
          <xdr:row>75</xdr:row>
          <xdr:rowOff>213360</xdr:rowOff>
        </xdr:from>
        <xdr:to>
          <xdr:col>12</xdr:col>
          <xdr:colOff>1013460</xdr:colOff>
          <xdr:row>75</xdr:row>
          <xdr:rowOff>632460</xdr:rowOff>
        </xdr:to>
        <xdr:sp macro="" textlink="">
          <xdr:nvSpPr>
            <xdr:cNvPr id="41914" name="Check Box 1978" hidden="1">
              <a:extLst>
                <a:ext uri="{63B3BB69-23CF-44E3-9099-C40C66FF867C}">
                  <a14:compatExt spid="_x0000_s41914"/>
                </a:ext>
                <a:ext uri="{FF2B5EF4-FFF2-40B4-BE49-F238E27FC236}">
                  <a16:creationId xmlns:a16="http://schemas.microsoft.com/office/drawing/2014/main" id="{00000000-0008-0000-0000-0000BA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75</xdr:row>
          <xdr:rowOff>190500</xdr:rowOff>
        </xdr:from>
        <xdr:to>
          <xdr:col>10</xdr:col>
          <xdr:colOff>60960</xdr:colOff>
          <xdr:row>75</xdr:row>
          <xdr:rowOff>571500</xdr:rowOff>
        </xdr:to>
        <xdr:sp macro="" textlink="">
          <xdr:nvSpPr>
            <xdr:cNvPr id="41915" name="Check Box 1979" hidden="1">
              <a:extLst>
                <a:ext uri="{63B3BB69-23CF-44E3-9099-C40C66FF867C}">
                  <a14:compatExt spid="_x0000_s41915"/>
                </a:ext>
                <a:ext uri="{FF2B5EF4-FFF2-40B4-BE49-F238E27FC236}">
                  <a16:creationId xmlns:a16="http://schemas.microsoft.com/office/drawing/2014/main" id="{00000000-0008-0000-0000-0000BB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75</xdr:row>
          <xdr:rowOff>228600</xdr:rowOff>
        </xdr:from>
        <xdr:to>
          <xdr:col>6</xdr:col>
          <xdr:colOff>60960</xdr:colOff>
          <xdr:row>75</xdr:row>
          <xdr:rowOff>632460</xdr:rowOff>
        </xdr:to>
        <xdr:sp macro="" textlink="">
          <xdr:nvSpPr>
            <xdr:cNvPr id="41916" name="Check Box 1980" hidden="1">
              <a:extLst>
                <a:ext uri="{63B3BB69-23CF-44E3-9099-C40C66FF867C}">
                  <a14:compatExt spid="_x0000_s41916"/>
                </a:ext>
                <a:ext uri="{FF2B5EF4-FFF2-40B4-BE49-F238E27FC236}">
                  <a16:creationId xmlns:a16="http://schemas.microsoft.com/office/drawing/2014/main" id="{00000000-0008-0000-0000-0000BC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571500</xdr:colOff>
          <xdr:row>75</xdr:row>
          <xdr:rowOff>228600</xdr:rowOff>
        </xdr:from>
        <xdr:to>
          <xdr:col>1</xdr:col>
          <xdr:colOff>1089660</xdr:colOff>
          <xdr:row>75</xdr:row>
          <xdr:rowOff>632460</xdr:rowOff>
        </xdr:to>
        <xdr:sp macro="" textlink="">
          <xdr:nvSpPr>
            <xdr:cNvPr id="41917" name="Check Box 1981" hidden="1">
              <a:extLst>
                <a:ext uri="{63B3BB69-23CF-44E3-9099-C40C66FF867C}">
                  <a14:compatExt spid="_x0000_s41917"/>
                </a:ext>
                <a:ext uri="{FF2B5EF4-FFF2-40B4-BE49-F238E27FC236}">
                  <a16:creationId xmlns:a16="http://schemas.microsoft.com/office/drawing/2014/main" id="{00000000-0008-0000-0000-0000BDA3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0</xdr:col>
      <xdr:colOff>508000</xdr:colOff>
      <xdr:row>0</xdr:row>
      <xdr:rowOff>177800</xdr:rowOff>
    </xdr:from>
    <xdr:to>
      <xdr:col>2</xdr:col>
      <xdr:colOff>121044</xdr:colOff>
      <xdr:row>5</xdr:row>
      <xdr:rowOff>1100393</xdr:rowOff>
    </xdr:to>
    <xdr:pic>
      <xdr:nvPicPr>
        <xdr:cNvPr id="161" name="Imagen 160">
          <a:extLst>
            <a:ext uri="{FF2B5EF4-FFF2-40B4-BE49-F238E27FC236}">
              <a16:creationId xmlns:a16="http://schemas.microsoft.com/office/drawing/2014/main" id="{00000000-0008-0000-0000-0000A1000000}"/>
            </a:ext>
          </a:extLst>
        </xdr:cNvPr>
        <xdr:cNvPicPr>
          <a:picLocks noChangeAspect="1"/>
        </xdr:cNvPicPr>
      </xdr:nvPicPr>
      <xdr:blipFill>
        <a:blip xmlns:r="http://schemas.openxmlformats.org/officeDocument/2006/relationships" r:embed="rId1"/>
        <a:stretch>
          <a:fillRect/>
        </a:stretch>
      </xdr:blipFill>
      <xdr:spPr>
        <a:xfrm>
          <a:off x="508000" y="177800"/>
          <a:ext cx="1932911" cy="19385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178487</xdr:colOff>
      <xdr:row>1</xdr:row>
      <xdr:rowOff>57493</xdr:rowOff>
    </xdr:from>
    <xdr:to>
      <xdr:col>0</xdr:col>
      <xdr:colOff>1498787</xdr:colOff>
      <xdr:row>5</xdr:row>
      <xdr:rowOff>882650</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78487" y="254343"/>
          <a:ext cx="1324918" cy="16125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495564</xdr:colOff>
      <xdr:row>0</xdr:row>
      <xdr:rowOff>129036</xdr:rowOff>
    </xdr:from>
    <xdr:to>
      <xdr:col>0</xdr:col>
      <xdr:colOff>1475317</xdr:colOff>
      <xdr:row>5</xdr:row>
      <xdr:rowOff>140123</xdr:rowOff>
    </xdr:to>
    <xdr:pic>
      <xdr:nvPicPr>
        <xdr:cNvPr id="2" name="Imagen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stretch>
          <a:fillRect/>
        </a:stretch>
      </xdr:blipFill>
      <xdr:spPr>
        <a:xfrm>
          <a:off x="495564" y="129036"/>
          <a:ext cx="979753" cy="99533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246064</xdr:colOff>
      <xdr:row>0</xdr:row>
      <xdr:rowOff>71437</xdr:rowOff>
    </xdr:from>
    <xdr:to>
      <xdr:col>1</xdr:col>
      <xdr:colOff>467563</xdr:colOff>
      <xdr:row>4</xdr:row>
      <xdr:rowOff>182563</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6064" y="71437"/>
          <a:ext cx="1074939" cy="102552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700424</xdr:colOff>
      <xdr:row>0</xdr:row>
      <xdr:rowOff>93133</xdr:rowOff>
    </xdr:from>
    <xdr:to>
      <xdr:col>2</xdr:col>
      <xdr:colOff>53879</xdr:colOff>
      <xdr:row>5</xdr:row>
      <xdr:rowOff>123151</xdr:rowOff>
    </xdr:to>
    <xdr:pic>
      <xdr:nvPicPr>
        <xdr:cNvPr id="2" name="Imagen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stretch>
          <a:fillRect/>
        </a:stretch>
      </xdr:blipFill>
      <xdr:spPr>
        <a:xfrm>
          <a:off x="700424" y="93133"/>
          <a:ext cx="1060335" cy="10206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16</xdr:col>
          <xdr:colOff>327660</xdr:colOff>
          <xdr:row>11</xdr:row>
          <xdr:rowOff>121920</xdr:rowOff>
        </xdr:from>
        <xdr:to>
          <xdr:col>16</xdr:col>
          <xdr:colOff>838200</xdr:colOff>
          <xdr:row>11</xdr:row>
          <xdr:rowOff>518160</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0400-00000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327660</xdr:colOff>
          <xdr:row>24</xdr:row>
          <xdr:rowOff>121920</xdr:rowOff>
        </xdr:from>
        <xdr:to>
          <xdr:col>16</xdr:col>
          <xdr:colOff>838200</xdr:colOff>
          <xdr:row>24</xdr:row>
          <xdr:rowOff>518160</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0400-00000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312420</xdr:colOff>
          <xdr:row>14</xdr:row>
          <xdr:rowOff>137160</xdr:rowOff>
        </xdr:from>
        <xdr:to>
          <xdr:col>4</xdr:col>
          <xdr:colOff>594360</xdr:colOff>
          <xdr:row>14</xdr:row>
          <xdr:rowOff>594360</xdr:rowOff>
        </xdr:to>
        <xdr:sp macro="" textlink="">
          <xdr:nvSpPr>
            <xdr:cNvPr id="47107" name="Check Box 3" hidden="1">
              <a:extLst>
                <a:ext uri="{63B3BB69-23CF-44E3-9099-C40C66FF867C}">
                  <a14:compatExt spid="_x0000_s47107"/>
                </a:ext>
                <a:ext uri="{FF2B5EF4-FFF2-40B4-BE49-F238E27FC236}">
                  <a16:creationId xmlns:a16="http://schemas.microsoft.com/office/drawing/2014/main" id="{00000000-0008-0000-0400-00000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14</xdr:row>
          <xdr:rowOff>137160</xdr:rowOff>
        </xdr:from>
        <xdr:to>
          <xdr:col>6</xdr:col>
          <xdr:colOff>594360</xdr:colOff>
          <xdr:row>14</xdr:row>
          <xdr:rowOff>594360</xdr:rowOff>
        </xdr:to>
        <xdr:sp macro="" textlink="">
          <xdr:nvSpPr>
            <xdr:cNvPr id="47108" name="Check Box 4" hidden="1">
              <a:extLst>
                <a:ext uri="{63B3BB69-23CF-44E3-9099-C40C66FF867C}">
                  <a14:compatExt spid="_x0000_s47108"/>
                </a:ext>
                <a:ext uri="{FF2B5EF4-FFF2-40B4-BE49-F238E27FC236}">
                  <a16:creationId xmlns:a16="http://schemas.microsoft.com/office/drawing/2014/main" id="{00000000-0008-0000-0400-00000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14</xdr:row>
          <xdr:rowOff>137160</xdr:rowOff>
        </xdr:from>
        <xdr:to>
          <xdr:col>8</xdr:col>
          <xdr:colOff>594360</xdr:colOff>
          <xdr:row>14</xdr:row>
          <xdr:rowOff>594360</xdr:rowOff>
        </xdr:to>
        <xdr:sp macro="" textlink="">
          <xdr:nvSpPr>
            <xdr:cNvPr id="47109" name="Check Box 5" hidden="1">
              <a:extLst>
                <a:ext uri="{63B3BB69-23CF-44E3-9099-C40C66FF867C}">
                  <a14:compatExt spid="_x0000_s47109"/>
                </a:ext>
                <a:ext uri="{FF2B5EF4-FFF2-40B4-BE49-F238E27FC236}">
                  <a16:creationId xmlns:a16="http://schemas.microsoft.com/office/drawing/2014/main" id="{00000000-0008-0000-0400-00000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14</xdr:row>
          <xdr:rowOff>137160</xdr:rowOff>
        </xdr:from>
        <xdr:to>
          <xdr:col>10</xdr:col>
          <xdr:colOff>594360</xdr:colOff>
          <xdr:row>14</xdr:row>
          <xdr:rowOff>594360</xdr:rowOff>
        </xdr:to>
        <xdr:sp macro="" textlink="">
          <xdr:nvSpPr>
            <xdr:cNvPr id="47110" name="Check Box 6" hidden="1">
              <a:extLst>
                <a:ext uri="{63B3BB69-23CF-44E3-9099-C40C66FF867C}">
                  <a14:compatExt spid="_x0000_s47110"/>
                </a:ext>
                <a:ext uri="{FF2B5EF4-FFF2-40B4-BE49-F238E27FC236}">
                  <a16:creationId xmlns:a16="http://schemas.microsoft.com/office/drawing/2014/main" id="{00000000-0008-0000-0400-00000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14</xdr:row>
          <xdr:rowOff>137160</xdr:rowOff>
        </xdr:from>
        <xdr:to>
          <xdr:col>12</xdr:col>
          <xdr:colOff>594360</xdr:colOff>
          <xdr:row>14</xdr:row>
          <xdr:rowOff>594360</xdr:rowOff>
        </xdr:to>
        <xdr:sp macro="" textlink="">
          <xdr:nvSpPr>
            <xdr:cNvPr id="47111" name="Check Box 7" hidden="1">
              <a:extLst>
                <a:ext uri="{63B3BB69-23CF-44E3-9099-C40C66FF867C}">
                  <a14:compatExt spid="_x0000_s47111"/>
                </a:ext>
                <a:ext uri="{FF2B5EF4-FFF2-40B4-BE49-F238E27FC236}">
                  <a16:creationId xmlns:a16="http://schemas.microsoft.com/office/drawing/2014/main" id="{00000000-0008-0000-0400-00000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14</xdr:row>
          <xdr:rowOff>137160</xdr:rowOff>
        </xdr:from>
        <xdr:to>
          <xdr:col>14</xdr:col>
          <xdr:colOff>594360</xdr:colOff>
          <xdr:row>14</xdr:row>
          <xdr:rowOff>594360</xdr:rowOff>
        </xdr:to>
        <xdr:sp macro="" textlink="">
          <xdr:nvSpPr>
            <xdr:cNvPr id="47112" name="Check Box 8" hidden="1">
              <a:extLst>
                <a:ext uri="{63B3BB69-23CF-44E3-9099-C40C66FF867C}">
                  <a14:compatExt spid="_x0000_s47112"/>
                </a:ext>
                <a:ext uri="{FF2B5EF4-FFF2-40B4-BE49-F238E27FC236}">
                  <a16:creationId xmlns:a16="http://schemas.microsoft.com/office/drawing/2014/main" id="{00000000-0008-0000-0400-00000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14</xdr:row>
          <xdr:rowOff>137160</xdr:rowOff>
        </xdr:from>
        <xdr:to>
          <xdr:col>16</xdr:col>
          <xdr:colOff>594360</xdr:colOff>
          <xdr:row>14</xdr:row>
          <xdr:rowOff>594360</xdr:rowOff>
        </xdr:to>
        <xdr:sp macro="" textlink="">
          <xdr:nvSpPr>
            <xdr:cNvPr id="47113" name="Check Box 9" hidden="1">
              <a:extLst>
                <a:ext uri="{63B3BB69-23CF-44E3-9099-C40C66FF867C}">
                  <a14:compatExt spid="_x0000_s47113"/>
                </a:ext>
                <a:ext uri="{FF2B5EF4-FFF2-40B4-BE49-F238E27FC236}">
                  <a16:creationId xmlns:a16="http://schemas.microsoft.com/office/drawing/2014/main" id="{00000000-0008-0000-0400-00000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14</xdr:row>
          <xdr:rowOff>137160</xdr:rowOff>
        </xdr:from>
        <xdr:to>
          <xdr:col>18</xdr:col>
          <xdr:colOff>594360</xdr:colOff>
          <xdr:row>14</xdr:row>
          <xdr:rowOff>594360</xdr:rowOff>
        </xdr:to>
        <xdr:sp macro="" textlink="">
          <xdr:nvSpPr>
            <xdr:cNvPr id="47114" name="Check Box 10" hidden="1">
              <a:extLst>
                <a:ext uri="{63B3BB69-23CF-44E3-9099-C40C66FF867C}">
                  <a14:compatExt spid="_x0000_s47114"/>
                </a:ext>
                <a:ext uri="{FF2B5EF4-FFF2-40B4-BE49-F238E27FC236}">
                  <a16:creationId xmlns:a16="http://schemas.microsoft.com/office/drawing/2014/main" id="{00000000-0008-0000-0400-00000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14</xdr:row>
          <xdr:rowOff>137160</xdr:rowOff>
        </xdr:from>
        <xdr:to>
          <xdr:col>10</xdr:col>
          <xdr:colOff>594360</xdr:colOff>
          <xdr:row>14</xdr:row>
          <xdr:rowOff>594360</xdr:rowOff>
        </xdr:to>
        <xdr:sp macro="" textlink="">
          <xdr:nvSpPr>
            <xdr:cNvPr id="47115" name="Check Box 11" hidden="1">
              <a:extLst>
                <a:ext uri="{63B3BB69-23CF-44E3-9099-C40C66FF867C}">
                  <a14:compatExt spid="_x0000_s47115"/>
                </a:ext>
                <a:ext uri="{FF2B5EF4-FFF2-40B4-BE49-F238E27FC236}">
                  <a16:creationId xmlns:a16="http://schemas.microsoft.com/office/drawing/2014/main" id="{00000000-0008-0000-0400-00000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14</xdr:row>
          <xdr:rowOff>137160</xdr:rowOff>
        </xdr:from>
        <xdr:to>
          <xdr:col>12</xdr:col>
          <xdr:colOff>594360</xdr:colOff>
          <xdr:row>14</xdr:row>
          <xdr:rowOff>594360</xdr:rowOff>
        </xdr:to>
        <xdr:sp macro="" textlink="">
          <xdr:nvSpPr>
            <xdr:cNvPr id="47116" name="Check Box 12" hidden="1">
              <a:extLst>
                <a:ext uri="{63B3BB69-23CF-44E3-9099-C40C66FF867C}">
                  <a14:compatExt spid="_x0000_s47116"/>
                </a:ext>
                <a:ext uri="{FF2B5EF4-FFF2-40B4-BE49-F238E27FC236}">
                  <a16:creationId xmlns:a16="http://schemas.microsoft.com/office/drawing/2014/main" id="{00000000-0008-0000-0400-00000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14</xdr:row>
          <xdr:rowOff>137160</xdr:rowOff>
        </xdr:from>
        <xdr:to>
          <xdr:col>14</xdr:col>
          <xdr:colOff>594360</xdr:colOff>
          <xdr:row>14</xdr:row>
          <xdr:rowOff>594360</xdr:rowOff>
        </xdr:to>
        <xdr:sp macro="" textlink="">
          <xdr:nvSpPr>
            <xdr:cNvPr id="47117" name="Check Box 13" hidden="1">
              <a:extLst>
                <a:ext uri="{63B3BB69-23CF-44E3-9099-C40C66FF867C}">
                  <a14:compatExt spid="_x0000_s47117"/>
                </a:ext>
                <a:ext uri="{FF2B5EF4-FFF2-40B4-BE49-F238E27FC236}">
                  <a16:creationId xmlns:a16="http://schemas.microsoft.com/office/drawing/2014/main" id="{00000000-0008-0000-0400-00000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14</xdr:row>
          <xdr:rowOff>137160</xdr:rowOff>
        </xdr:from>
        <xdr:to>
          <xdr:col>14</xdr:col>
          <xdr:colOff>594360</xdr:colOff>
          <xdr:row>14</xdr:row>
          <xdr:rowOff>594360</xdr:rowOff>
        </xdr:to>
        <xdr:sp macro="" textlink="">
          <xdr:nvSpPr>
            <xdr:cNvPr id="47118" name="Check Box 14" hidden="1">
              <a:extLst>
                <a:ext uri="{63B3BB69-23CF-44E3-9099-C40C66FF867C}">
                  <a14:compatExt spid="_x0000_s47118"/>
                </a:ext>
                <a:ext uri="{FF2B5EF4-FFF2-40B4-BE49-F238E27FC236}">
                  <a16:creationId xmlns:a16="http://schemas.microsoft.com/office/drawing/2014/main" id="{00000000-0008-0000-0400-00000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14</xdr:row>
          <xdr:rowOff>137160</xdr:rowOff>
        </xdr:from>
        <xdr:to>
          <xdr:col>16</xdr:col>
          <xdr:colOff>594360</xdr:colOff>
          <xdr:row>14</xdr:row>
          <xdr:rowOff>594360</xdr:rowOff>
        </xdr:to>
        <xdr:sp macro="" textlink="">
          <xdr:nvSpPr>
            <xdr:cNvPr id="47119" name="Check Box 15" hidden="1">
              <a:extLst>
                <a:ext uri="{63B3BB69-23CF-44E3-9099-C40C66FF867C}">
                  <a14:compatExt spid="_x0000_s47119"/>
                </a:ext>
                <a:ext uri="{FF2B5EF4-FFF2-40B4-BE49-F238E27FC236}">
                  <a16:creationId xmlns:a16="http://schemas.microsoft.com/office/drawing/2014/main" id="{00000000-0008-0000-0400-00000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14</xdr:row>
          <xdr:rowOff>137160</xdr:rowOff>
        </xdr:from>
        <xdr:to>
          <xdr:col>16</xdr:col>
          <xdr:colOff>594360</xdr:colOff>
          <xdr:row>14</xdr:row>
          <xdr:rowOff>594360</xdr:rowOff>
        </xdr:to>
        <xdr:sp macro="" textlink="">
          <xdr:nvSpPr>
            <xdr:cNvPr id="47120" name="Check Box 16" hidden="1">
              <a:extLst>
                <a:ext uri="{63B3BB69-23CF-44E3-9099-C40C66FF867C}">
                  <a14:compatExt spid="_x0000_s47120"/>
                </a:ext>
                <a:ext uri="{FF2B5EF4-FFF2-40B4-BE49-F238E27FC236}">
                  <a16:creationId xmlns:a16="http://schemas.microsoft.com/office/drawing/2014/main" id="{00000000-0008-0000-0400-00001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14</xdr:row>
          <xdr:rowOff>137160</xdr:rowOff>
        </xdr:from>
        <xdr:to>
          <xdr:col>18</xdr:col>
          <xdr:colOff>594360</xdr:colOff>
          <xdr:row>14</xdr:row>
          <xdr:rowOff>594360</xdr:rowOff>
        </xdr:to>
        <xdr:sp macro="" textlink="">
          <xdr:nvSpPr>
            <xdr:cNvPr id="47121" name="Check Box 17" hidden="1">
              <a:extLst>
                <a:ext uri="{63B3BB69-23CF-44E3-9099-C40C66FF867C}">
                  <a14:compatExt spid="_x0000_s47121"/>
                </a:ext>
                <a:ext uri="{FF2B5EF4-FFF2-40B4-BE49-F238E27FC236}">
                  <a16:creationId xmlns:a16="http://schemas.microsoft.com/office/drawing/2014/main" id="{00000000-0008-0000-0400-00001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14</xdr:row>
          <xdr:rowOff>137160</xdr:rowOff>
        </xdr:from>
        <xdr:to>
          <xdr:col>18</xdr:col>
          <xdr:colOff>594360</xdr:colOff>
          <xdr:row>14</xdr:row>
          <xdr:rowOff>594360</xdr:rowOff>
        </xdr:to>
        <xdr:sp macro="" textlink="">
          <xdr:nvSpPr>
            <xdr:cNvPr id="47122" name="Check Box 18" hidden="1">
              <a:extLst>
                <a:ext uri="{63B3BB69-23CF-44E3-9099-C40C66FF867C}">
                  <a14:compatExt spid="_x0000_s47122"/>
                </a:ext>
                <a:ext uri="{FF2B5EF4-FFF2-40B4-BE49-F238E27FC236}">
                  <a16:creationId xmlns:a16="http://schemas.microsoft.com/office/drawing/2014/main" id="{00000000-0008-0000-0400-00001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312420</xdr:colOff>
          <xdr:row>17</xdr:row>
          <xdr:rowOff>137160</xdr:rowOff>
        </xdr:from>
        <xdr:to>
          <xdr:col>4</xdr:col>
          <xdr:colOff>594360</xdr:colOff>
          <xdr:row>17</xdr:row>
          <xdr:rowOff>594360</xdr:rowOff>
        </xdr:to>
        <xdr:sp macro="" textlink="">
          <xdr:nvSpPr>
            <xdr:cNvPr id="47123" name="Check Box 19" hidden="1">
              <a:extLst>
                <a:ext uri="{63B3BB69-23CF-44E3-9099-C40C66FF867C}">
                  <a14:compatExt spid="_x0000_s47123"/>
                </a:ext>
                <a:ext uri="{FF2B5EF4-FFF2-40B4-BE49-F238E27FC236}">
                  <a16:creationId xmlns:a16="http://schemas.microsoft.com/office/drawing/2014/main" id="{00000000-0008-0000-0400-00001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17</xdr:row>
          <xdr:rowOff>137160</xdr:rowOff>
        </xdr:from>
        <xdr:to>
          <xdr:col>6</xdr:col>
          <xdr:colOff>594360</xdr:colOff>
          <xdr:row>17</xdr:row>
          <xdr:rowOff>594360</xdr:rowOff>
        </xdr:to>
        <xdr:sp macro="" textlink="">
          <xdr:nvSpPr>
            <xdr:cNvPr id="47124" name="Check Box 20" hidden="1">
              <a:extLst>
                <a:ext uri="{63B3BB69-23CF-44E3-9099-C40C66FF867C}">
                  <a14:compatExt spid="_x0000_s47124"/>
                </a:ext>
                <a:ext uri="{FF2B5EF4-FFF2-40B4-BE49-F238E27FC236}">
                  <a16:creationId xmlns:a16="http://schemas.microsoft.com/office/drawing/2014/main" id="{00000000-0008-0000-0400-00001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17</xdr:row>
          <xdr:rowOff>137160</xdr:rowOff>
        </xdr:from>
        <xdr:to>
          <xdr:col>8</xdr:col>
          <xdr:colOff>594360</xdr:colOff>
          <xdr:row>17</xdr:row>
          <xdr:rowOff>594360</xdr:rowOff>
        </xdr:to>
        <xdr:sp macro="" textlink="">
          <xdr:nvSpPr>
            <xdr:cNvPr id="47125" name="Check Box 21" hidden="1">
              <a:extLst>
                <a:ext uri="{63B3BB69-23CF-44E3-9099-C40C66FF867C}">
                  <a14:compatExt spid="_x0000_s47125"/>
                </a:ext>
                <a:ext uri="{FF2B5EF4-FFF2-40B4-BE49-F238E27FC236}">
                  <a16:creationId xmlns:a16="http://schemas.microsoft.com/office/drawing/2014/main" id="{00000000-0008-0000-0400-00001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17</xdr:row>
          <xdr:rowOff>137160</xdr:rowOff>
        </xdr:from>
        <xdr:to>
          <xdr:col>10</xdr:col>
          <xdr:colOff>594360</xdr:colOff>
          <xdr:row>17</xdr:row>
          <xdr:rowOff>594360</xdr:rowOff>
        </xdr:to>
        <xdr:sp macro="" textlink="">
          <xdr:nvSpPr>
            <xdr:cNvPr id="47126" name="Check Box 22" hidden="1">
              <a:extLst>
                <a:ext uri="{63B3BB69-23CF-44E3-9099-C40C66FF867C}">
                  <a14:compatExt spid="_x0000_s47126"/>
                </a:ext>
                <a:ext uri="{FF2B5EF4-FFF2-40B4-BE49-F238E27FC236}">
                  <a16:creationId xmlns:a16="http://schemas.microsoft.com/office/drawing/2014/main" id="{00000000-0008-0000-0400-00001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17</xdr:row>
          <xdr:rowOff>137160</xdr:rowOff>
        </xdr:from>
        <xdr:to>
          <xdr:col>12</xdr:col>
          <xdr:colOff>594360</xdr:colOff>
          <xdr:row>17</xdr:row>
          <xdr:rowOff>594360</xdr:rowOff>
        </xdr:to>
        <xdr:sp macro="" textlink="">
          <xdr:nvSpPr>
            <xdr:cNvPr id="47127" name="Check Box 23" hidden="1">
              <a:extLst>
                <a:ext uri="{63B3BB69-23CF-44E3-9099-C40C66FF867C}">
                  <a14:compatExt spid="_x0000_s47127"/>
                </a:ext>
                <a:ext uri="{FF2B5EF4-FFF2-40B4-BE49-F238E27FC236}">
                  <a16:creationId xmlns:a16="http://schemas.microsoft.com/office/drawing/2014/main" id="{00000000-0008-0000-0400-00001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17</xdr:row>
          <xdr:rowOff>137160</xdr:rowOff>
        </xdr:from>
        <xdr:to>
          <xdr:col>14</xdr:col>
          <xdr:colOff>594360</xdr:colOff>
          <xdr:row>17</xdr:row>
          <xdr:rowOff>594360</xdr:rowOff>
        </xdr:to>
        <xdr:sp macro="" textlink="">
          <xdr:nvSpPr>
            <xdr:cNvPr id="47128" name="Check Box 24" hidden="1">
              <a:extLst>
                <a:ext uri="{63B3BB69-23CF-44E3-9099-C40C66FF867C}">
                  <a14:compatExt spid="_x0000_s47128"/>
                </a:ext>
                <a:ext uri="{FF2B5EF4-FFF2-40B4-BE49-F238E27FC236}">
                  <a16:creationId xmlns:a16="http://schemas.microsoft.com/office/drawing/2014/main" id="{00000000-0008-0000-0400-00001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17</xdr:row>
          <xdr:rowOff>137160</xdr:rowOff>
        </xdr:from>
        <xdr:to>
          <xdr:col>16</xdr:col>
          <xdr:colOff>594360</xdr:colOff>
          <xdr:row>17</xdr:row>
          <xdr:rowOff>594360</xdr:rowOff>
        </xdr:to>
        <xdr:sp macro="" textlink="">
          <xdr:nvSpPr>
            <xdr:cNvPr id="47129" name="Check Box 25" hidden="1">
              <a:extLst>
                <a:ext uri="{63B3BB69-23CF-44E3-9099-C40C66FF867C}">
                  <a14:compatExt spid="_x0000_s47129"/>
                </a:ext>
                <a:ext uri="{FF2B5EF4-FFF2-40B4-BE49-F238E27FC236}">
                  <a16:creationId xmlns:a16="http://schemas.microsoft.com/office/drawing/2014/main" id="{00000000-0008-0000-0400-00001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17</xdr:row>
          <xdr:rowOff>137160</xdr:rowOff>
        </xdr:from>
        <xdr:to>
          <xdr:col>18</xdr:col>
          <xdr:colOff>594360</xdr:colOff>
          <xdr:row>17</xdr:row>
          <xdr:rowOff>594360</xdr:rowOff>
        </xdr:to>
        <xdr:sp macro="" textlink="">
          <xdr:nvSpPr>
            <xdr:cNvPr id="47130" name="Check Box 26" hidden="1">
              <a:extLst>
                <a:ext uri="{63B3BB69-23CF-44E3-9099-C40C66FF867C}">
                  <a14:compatExt spid="_x0000_s47130"/>
                </a:ext>
                <a:ext uri="{FF2B5EF4-FFF2-40B4-BE49-F238E27FC236}">
                  <a16:creationId xmlns:a16="http://schemas.microsoft.com/office/drawing/2014/main" id="{00000000-0008-0000-0400-00001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17</xdr:row>
          <xdr:rowOff>137160</xdr:rowOff>
        </xdr:from>
        <xdr:to>
          <xdr:col>10</xdr:col>
          <xdr:colOff>594360</xdr:colOff>
          <xdr:row>17</xdr:row>
          <xdr:rowOff>594360</xdr:rowOff>
        </xdr:to>
        <xdr:sp macro="" textlink="">
          <xdr:nvSpPr>
            <xdr:cNvPr id="47131" name="Check Box 27" hidden="1">
              <a:extLst>
                <a:ext uri="{63B3BB69-23CF-44E3-9099-C40C66FF867C}">
                  <a14:compatExt spid="_x0000_s47131"/>
                </a:ext>
                <a:ext uri="{FF2B5EF4-FFF2-40B4-BE49-F238E27FC236}">
                  <a16:creationId xmlns:a16="http://schemas.microsoft.com/office/drawing/2014/main" id="{00000000-0008-0000-0400-00001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17</xdr:row>
          <xdr:rowOff>137160</xdr:rowOff>
        </xdr:from>
        <xdr:to>
          <xdr:col>12</xdr:col>
          <xdr:colOff>594360</xdr:colOff>
          <xdr:row>17</xdr:row>
          <xdr:rowOff>594360</xdr:rowOff>
        </xdr:to>
        <xdr:sp macro="" textlink="">
          <xdr:nvSpPr>
            <xdr:cNvPr id="47132" name="Check Box 28" hidden="1">
              <a:extLst>
                <a:ext uri="{63B3BB69-23CF-44E3-9099-C40C66FF867C}">
                  <a14:compatExt spid="_x0000_s47132"/>
                </a:ext>
                <a:ext uri="{FF2B5EF4-FFF2-40B4-BE49-F238E27FC236}">
                  <a16:creationId xmlns:a16="http://schemas.microsoft.com/office/drawing/2014/main" id="{00000000-0008-0000-0400-00001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17</xdr:row>
          <xdr:rowOff>137160</xdr:rowOff>
        </xdr:from>
        <xdr:to>
          <xdr:col>14</xdr:col>
          <xdr:colOff>594360</xdr:colOff>
          <xdr:row>17</xdr:row>
          <xdr:rowOff>594360</xdr:rowOff>
        </xdr:to>
        <xdr:sp macro="" textlink="">
          <xdr:nvSpPr>
            <xdr:cNvPr id="47133" name="Check Box 29" hidden="1">
              <a:extLst>
                <a:ext uri="{63B3BB69-23CF-44E3-9099-C40C66FF867C}">
                  <a14:compatExt spid="_x0000_s47133"/>
                </a:ext>
                <a:ext uri="{FF2B5EF4-FFF2-40B4-BE49-F238E27FC236}">
                  <a16:creationId xmlns:a16="http://schemas.microsoft.com/office/drawing/2014/main" id="{00000000-0008-0000-0400-00001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17</xdr:row>
          <xdr:rowOff>137160</xdr:rowOff>
        </xdr:from>
        <xdr:to>
          <xdr:col>14</xdr:col>
          <xdr:colOff>594360</xdr:colOff>
          <xdr:row>17</xdr:row>
          <xdr:rowOff>594360</xdr:rowOff>
        </xdr:to>
        <xdr:sp macro="" textlink="">
          <xdr:nvSpPr>
            <xdr:cNvPr id="47134" name="Check Box 30" hidden="1">
              <a:extLst>
                <a:ext uri="{63B3BB69-23CF-44E3-9099-C40C66FF867C}">
                  <a14:compatExt spid="_x0000_s47134"/>
                </a:ext>
                <a:ext uri="{FF2B5EF4-FFF2-40B4-BE49-F238E27FC236}">
                  <a16:creationId xmlns:a16="http://schemas.microsoft.com/office/drawing/2014/main" id="{00000000-0008-0000-0400-00001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17</xdr:row>
          <xdr:rowOff>137160</xdr:rowOff>
        </xdr:from>
        <xdr:to>
          <xdr:col>16</xdr:col>
          <xdr:colOff>594360</xdr:colOff>
          <xdr:row>17</xdr:row>
          <xdr:rowOff>594360</xdr:rowOff>
        </xdr:to>
        <xdr:sp macro="" textlink="">
          <xdr:nvSpPr>
            <xdr:cNvPr id="47135" name="Check Box 31" hidden="1">
              <a:extLst>
                <a:ext uri="{63B3BB69-23CF-44E3-9099-C40C66FF867C}">
                  <a14:compatExt spid="_x0000_s47135"/>
                </a:ext>
                <a:ext uri="{FF2B5EF4-FFF2-40B4-BE49-F238E27FC236}">
                  <a16:creationId xmlns:a16="http://schemas.microsoft.com/office/drawing/2014/main" id="{00000000-0008-0000-0400-00001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17</xdr:row>
          <xdr:rowOff>137160</xdr:rowOff>
        </xdr:from>
        <xdr:to>
          <xdr:col>16</xdr:col>
          <xdr:colOff>594360</xdr:colOff>
          <xdr:row>17</xdr:row>
          <xdr:rowOff>594360</xdr:rowOff>
        </xdr:to>
        <xdr:sp macro="" textlink="">
          <xdr:nvSpPr>
            <xdr:cNvPr id="47136" name="Check Box 32" hidden="1">
              <a:extLst>
                <a:ext uri="{63B3BB69-23CF-44E3-9099-C40C66FF867C}">
                  <a14:compatExt spid="_x0000_s47136"/>
                </a:ext>
                <a:ext uri="{FF2B5EF4-FFF2-40B4-BE49-F238E27FC236}">
                  <a16:creationId xmlns:a16="http://schemas.microsoft.com/office/drawing/2014/main" id="{00000000-0008-0000-0400-00002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17</xdr:row>
          <xdr:rowOff>137160</xdr:rowOff>
        </xdr:from>
        <xdr:to>
          <xdr:col>18</xdr:col>
          <xdr:colOff>594360</xdr:colOff>
          <xdr:row>17</xdr:row>
          <xdr:rowOff>594360</xdr:rowOff>
        </xdr:to>
        <xdr:sp macro="" textlink="">
          <xdr:nvSpPr>
            <xdr:cNvPr id="47137" name="Check Box 33" hidden="1">
              <a:extLst>
                <a:ext uri="{63B3BB69-23CF-44E3-9099-C40C66FF867C}">
                  <a14:compatExt spid="_x0000_s47137"/>
                </a:ext>
                <a:ext uri="{FF2B5EF4-FFF2-40B4-BE49-F238E27FC236}">
                  <a16:creationId xmlns:a16="http://schemas.microsoft.com/office/drawing/2014/main" id="{00000000-0008-0000-0400-00002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17</xdr:row>
          <xdr:rowOff>137160</xdr:rowOff>
        </xdr:from>
        <xdr:to>
          <xdr:col>18</xdr:col>
          <xdr:colOff>594360</xdr:colOff>
          <xdr:row>17</xdr:row>
          <xdr:rowOff>594360</xdr:rowOff>
        </xdr:to>
        <xdr:sp macro="" textlink="">
          <xdr:nvSpPr>
            <xdr:cNvPr id="47138" name="Check Box 34" hidden="1">
              <a:extLst>
                <a:ext uri="{63B3BB69-23CF-44E3-9099-C40C66FF867C}">
                  <a14:compatExt spid="_x0000_s47138"/>
                </a:ext>
                <a:ext uri="{FF2B5EF4-FFF2-40B4-BE49-F238E27FC236}">
                  <a16:creationId xmlns:a16="http://schemas.microsoft.com/office/drawing/2014/main" id="{00000000-0008-0000-0400-00002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17</xdr:row>
          <xdr:rowOff>137160</xdr:rowOff>
        </xdr:from>
        <xdr:to>
          <xdr:col>6</xdr:col>
          <xdr:colOff>594360</xdr:colOff>
          <xdr:row>17</xdr:row>
          <xdr:rowOff>594360</xdr:rowOff>
        </xdr:to>
        <xdr:sp macro="" textlink="">
          <xdr:nvSpPr>
            <xdr:cNvPr id="47139" name="Check Box 35" hidden="1">
              <a:extLst>
                <a:ext uri="{63B3BB69-23CF-44E3-9099-C40C66FF867C}">
                  <a14:compatExt spid="_x0000_s47139"/>
                </a:ext>
                <a:ext uri="{FF2B5EF4-FFF2-40B4-BE49-F238E27FC236}">
                  <a16:creationId xmlns:a16="http://schemas.microsoft.com/office/drawing/2014/main" id="{00000000-0008-0000-0400-00002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17</xdr:row>
          <xdr:rowOff>137160</xdr:rowOff>
        </xdr:from>
        <xdr:to>
          <xdr:col>8</xdr:col>
          <xdr:colOff>594360</xdr:colOff>
          <xdr:row>17</xdr:row>
          <xdr:rowOff>594360</xdr:rowOff>
        </xdr:to>
        <xdr:sp macro="" textlink="">
          <xdr:nvSpPr>
            <xdr:cNvPr id="47140" name="Check Box 36" hidden="1">
              <a:extLst>
                <a:ext uri="{63B3BB69-23CF-44E3-9099-C40C66FF867C}">
                  <a14:compatExt spid="_x0000_s47140"/>
                </a:ext>
                <a:ext uri="{FF2B5EF4-FFF2-40B4-BE49-F238E27FC236}">
                  <a16:creationId xmlns:a16="http://schemas.microsoft.com/office/drawing/2014/main" id="{00000000-0008-0000-0400-00002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17</xdr:row>
          <xdr:rowOff>137160</xdr:rowOff>
        </xdr:from>
        <xdr:to>
          <xdr:col>10</xdr:col>
          <xdr:colOff>594360</xdr:colOff>
          <xdr:row>17</xdr:row>
          <xdr:rowOff>594360</xdr:rowOff>
        </xdr:to>
        <xdr:sp macro="" textlink="">
          <xdr:nvSpPr>
            <xdr:cNvPr id="47141" name="Check Box 37" hidden="1">
              <a:extLst>
                <a:ext uri="{63B3BB69-23CF-44E3-9099-C40C66FF867C}">
                  <a14:compatExt spid="_x0000_s47141"/>
                </a:ext>
                <a:ext uri="{FF2B5EF4-FFF2-40B4-BE49-F238E27FC236}">
                  <a16:creationId xmlns:a16="http://schemas.microsoft.com/office/drawing/2014/main" id="{00000000-0008-0000-0400-00002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17</xdr:row>
          <xdr:rowOff>137160</xdr:rowOff>
        </xdr:from>
        <xdr:to>
          <xdr:col>12</xdr:col>
          <xdr:colOff>594360</xdr:colOff>
          <xdr:row>17</xdr:row>
          <xdr:rowOff>594360</xdr:rowOff>
        </xdr:to>
        <xdr:sp macro="" textlink="">
          <xdr:nvSpPr>
            <xdr:cNvPr id="47142" name="Check Box 38" hidden="1">
              <a:extLst>
                <a:ext uri="{63B3BB69-23CF-44E3-9099-C40C66FF867C}">
                  <a14:compatExt spid="_x0000_s47142"/>
                </a:ext>
                <a:ext uri="{FF2B5EF4-FFF2-40B4-BE49-F238E27FC236}">
                  <a16:creationId xmlns:a16="http://schemas.microsoft.com/office/drawing/2014/main" id="{00000000-0008-0000-0400-00002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17</xdr:row>
          <xdr:rowOff>137160</xdr:rowOff>
        </xdr:from>
        <xdr:to>
          <xdr:col>14</xdr:col>
          <xdr:colOff>594360</xdr:colOff>
          <xdr:row>17</xdr:row>
          <xdr:rowOff>594360</xdr:rowOff>
        </xdr:to>
        <xdr:sp macro="" textlink="">
          <xdr:nvSpPr>
            <xdr:cNvPr id="47143" name="Check Box 39" hidden="1">
              <a:extLst>
                <a:ext uri="{63B3BB69-23CF-44E3-9099-C40C66FF867C}">
                  <a14:compatExt spid="_x0000_s47143"/>
                </a:ext>
                <a:ext uri="{FF2B5EF4-FFF2-40B4-BE49-F238E27FC236}">
                  <a16:creationId xmlns:a16="http://schemas.microsoft.com/office/drawing/2014/main" id="{00000000-0008-0000-0400-00002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17</xdr:row>
          <xdr:rowOff>137160</xdr:rowOff>
        </xdr:from>
        <xdr:to>
          <xdr:col>16</xdr:col>
          <xdr:colOff>594360</xdr:colOff>
          <xdr:row>17</xdr:row>
          <xdr:rowOff>594360</xdr:rowOff>
        </xdr:to>
        <xdr:sp macro="" textlink="">
          <xdr:nvSpPr>
            <xdr:cNvPr id="47144" name="Check Box 40" hidden="1">
              <a:extLst>
                <a:ext uri="{63B3BB69-23CF-44E3-9099-C40C66FF867C}">
                  <a14:compatExt spid="_x0000_s47144"/>
                </a:ext>
                <a:ext uri="{FF2B5EF4-FFF2-40B4-BE49-F238E27FC236}">
                  <a16:creationId xmlns:a16="http://schemas.microsoft.com/office/drawing/2014/main" id="{00000000-0008-0000-0400-00002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17</xdr:row>
          <xdr:rowOff>137160</xdr:rowOff>
        </xdr:from>
        <xdr:to>
          <xdr:col>18</xdr:col>
          <xdr:colOff>594360</xdr:colOff>
          <xdr:row>17</xdr:row>
          <xdr:rowOff>594360</xdr:rowOff>
        </xdr:to>
        <xdr:sp macro="" textlink="">
          <xdr:nvSpPr>
            <xdr:cNvPr id="47145" name="Check Box 41" hidden="1">
              <a:extLst>
                <a:ext uri="{63B3BB69-23CF-44E3-9099-C40C66FF867C}">
                  <a14:compatExt spid="_x0000_s47145"/>
                </a:ext>
                <a:ext uri="{FF2B5EF4-FFF2-40B4-BE49-F238E27FC236}">
                  <a16:creationId xmlns:a16="http://schemas.microsoft.com/office/drawing/2014/main" id="{00000000-0008-0000-0400-00002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17</xdr:row>
          <xdr:rowOff>137160</xdr:rowOff>
        </xdr:from>
        <xdr:to>
          <xdr:col>6</xdr:col>
          <xdr:colOff>594360</xdr:colOff>
          <xdr:row>17</xdr:row>
          <xdr:rowOff>594360</xdr:rowOff>
        </xdr:to>
        <xdr:sp macro="" textlink="">
          <xdr:nvSpPr>
            <xdr:cNvPr id="47146" name="Check Box 42" hidden="1">
              <a:extLst>
                <a:ext uri="{63B3BB69-23CF-44E3-9099-C40C66FF867C}">
                  <a14:compatExt spid="_x0000_s47146"/>
                </a:ext>
                <a:ext uri="{FF2B5EF4-FFF2-40B4-BE49-F238E27FC236}">
                  <a16:creationId xmlns:a16="http://schemas.microsoft.com/office/drawing/2014/main" id="{00000000-0008-0000-0400-00002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17</xdr:row>
          <xdr:rowOff>137160</xdr:rowOff>
        </xdr:from>
        <xdr:to>
          <xdr:col>8</xdr:col>
          <xdr:colOff>594360</xdr:colOff>
          <xdr:row>17</xdr:row>
          <xdr:rowOff>594360</xdr:rowOff>
        </xdr:to>
        <xdr:sp macro="" textlink="">
          <xdr:nvSpPr>
            <xdr:cNvPr id="47147" name="Check Box 43" hidden="1">
              <a:extLst>
                <a:ext uri="{63B3BB69-23CF-44E3-9099-C40C66FF867C}">
                  <a14:compatExt spid="_x0000_s47147"/>
                </a:ext>
                <a:ext uri="{FF2B5EF4-FFF2-40B4-BE49-F238E27FC236}">
                  <a16:creationId xmlns:a16="http://schemas.microsoft.com/office/drawing/2014/main" id="{00000000-0008-0000-0400-00002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17</xdr:row>
          <xdr:rowOff>137160</xdr:rowOff>
        </xdr:from>
        <xdr:to>
          <xdr:col>10</xdr:col>
          <xdr:colOff>594360</xdr:colOff>
          <xdr:row>17</xdr:row>
          <xdr:rowOff>594360</xdr:rowOff>
        </xdr:to>
        <xdr:sp macro="" textlink="">
          <xdr:nvSpPr>
            <xdr:cNvPr id="47148" name="Check Box 44" hidden="1">
              <a:extLst>
                <a:ext uri="{63B3BB69-23CF-44E3-9099-C40C66FF867C}">
                  <a14:compatExt spid="_x0000_s47148"/>
                </a:ext>
                <a:ext uri="{FF2B5EF4-FFF2-40B4-BE49-F238E27FC236}">
                  <a16:creationId xmlns:a16="http://schemas.microsoft.com/office/drawing/2014/main" id="{00000000-0008-0000-0400-00002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17</xdr:row>
          <xdr:rowOff>137160</xdr:rowOff>
        </xdr:from>
        <xdr:to>
          <xdr:col>12</xdr:col>
          <xdr:colOff>594360</xdr:colOff>
          <xdr:row>17</xdr:row>
          <xdr:rowOff>594360</xdr:rowOff>
        </xdr:to>
        <xdr:sp macro="" textlink="">
          <xdr:nvSpPr>
            <xdr:cNvPr id="47149" name="Check Box 45" hidden="1">
              <a:extLst>
                <a:ext uri="{63B3BB69-23CF-44E3-9099-C40C66FF867C}">
                  <a14:compatExt spid="_x0000_s47149"/>
                </a:ext>
                <a:ext uri="{FF2B5EF4-FFF2-40B4-BE49-F238E27FC236}">
                  <a16:creationId xmlns:a16="http://schemas.microsoft.com/office/drawing/2014/main" id="{00000000-0008-0000-0400-00002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17</xdr:row>
          <xdr:rowOff>137160</xdr:rowOff>
        </xdr:from>
        <xdr:to>
          <xdr:col>14</xdr:col>
          <xdr:colOff>594360</xdr:colOff>
          <xdr:row>17</xdr:row>
          <xdr:rowOff>594360</xdr:rowOff>
        </xdr:to>
        <xdr:sp macro="" textlink="">
          <xdr:nvSpPr>
            <xdr:cNvPr id="47150" name="Check Box 46" hidden="1">
              <a:extLst>
                <a:ext uri="{63B3BB69-23CF-44E3-9099-C40C66FF867C}">
                  <a14:compatExt spid="_x0000_s47150"/>
                </a:ext>
                <a:ext uri="{FF2B5EF4-FFF2-40B4-BE49-F238E27FC236}">
                  <a16:creationId xmlns:a16="http://schemas.microsoft.com/office/drawing/2014/main" id="{00000000-0008-0000-0400-00002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17</xdr:row>
          <xdr:rowOff>137160</xdr:rowOff>
        </xdr:from>
        <xdr:to>
          <xdr:col>16</xdr:col>
          <xdr:colOff>594360</xdr:colOff>
          <xdr:row>17</xdr:row>
          <xdr:rowOff>594360</xdr:rowOff>
        </xdr:to>
        <xdr:sp macro="" textlink="">
          <xdr:nvSpPr>
            <xdr:cNvPr id="47151" name="Check Box 47" hidden="1">
              <a:extLst>
                <a:ext uri="{63B3BB69-23CF-44E3-9099-C40C66FF867C}">
                  <a14:compatExt spid="_x0000_s47151"/>
                </a:ext>
                <a:ext uri="{FF2B5EF4-FFF2-40B4-BE49-F238E27FC236}">
                  <a16:creationId xmlns:a16="http://schemas.microsoft.com/office/drawing/2014/main" id="{00000000-0008-0000-0400-00002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17</xdr:row>
          <xdr:rowOff>137160</xdr:rowOff>
        </xdr:from>
        <xdr:to>
          <xdr:col>18</xdr:col>
          <xdr:colOff>594360</xdr:colOff>
          <xdr:row>17</xdr:row>
          <xdr:rowOff>594360</xdr:rowOff>
        </xdr:to>
        <xdr:sp macro="" textlink="">
          <xdr:nvSpPr>
            <xdr:cNvPr id="47152" name="Check Box 48" hidden="1">
              <a:extLst>
                <a:ext uri="{63B3BB69-23CF-44E3-9099-C40C66FF867C}">
                  <a14:compatExt spid="_x0000_s47152"/>
                </a:ext>
                <a:ext uri="{FF2B5EF4-FFF2-40B4-BE49-F238E27FC236}">
                  <a16:creationId xmlns:a16="http://schemas.microsoft.com/office/drawing/2014/main" id="{00000000-0008-0000-0400-00003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312420</xdr:colOff>
          <xdr:row>19</xdr:row>
          <xdr:rowOff>137160</xdr:rowOff>
        </xdr:from>
        <xdr:to>
          <xdr:col>4</xdr:col>
          <xdr:colOff>594360</xdr:colOff>
          <xdr:row>19</xdr:row>
          <xdr:rowOff>594360</xdr:rowOff>
        </xdr:to>
        <xdr:sp macro="" textlink="">
          <xdr:nvSpPr>
            <xdr:cNvPr id="47153" name="Check Box 49" hidden="1">
              <a:extLst>
                <a:ext uri="{63B3BB69-23CF-44E3-9099-C40C66FF867C}">
                  <a14:compatExt spid="_x0000_s47153"/>
                </a:ext>
                <a:ext uri="{FF2B5EF4-FFF2-40B4-BE49-F238E27FC236}">
                  <a16:creationId xmlns:a16="http://schemas.microsoft.com/office/drawing/2014/main" id="{00000000-0008-0000-0400-00003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19</xdr:row>
          <xdr:rowOff>137160</xdr:rowOff>
        </xdr:from>
        <xdr:to>
          <xdr:col>6</xdr:col>
          <xdr:colOff>594360</xdr:colOff>
          <xdr:row>19</xdr:row>
          <xdr:rowOff>594360</xdr:rowOff>
        </xdr:to>
        <xdr:sp macro="" textlink="">
          <xdr:nvSpPr>
            <xdr:cNvPr id="47154" name="Check Box 50" hidden="1">
              <a:extLst>
                <a:ext uri="{63B3BB69-23CF-44E3-9099-C40C66FF867C}">
                  <a14:compatExt spid="_x0000_s47154"/>
                </a:ext>
                <a:ext uri="{FF2B5EF4-FFF2-40B4-BE49-F238E27FC236}">
                  <a16:creationId xmlns:a16="http://schemas.microsoft.com/office/drawing/2014/main" id="{00000000-0008-0000-0400-00003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19</xdr:row>
          <xdr:rowOff>137160</xdr:rowOff>
        </xdr:from>
        <xdr:to>
          <xdr:col>8</xdr:col>
          <xdr:colOff>594360</xdr:colOff>
          <xdr:row>19</xdr:row>
          <xdr:rowOff>594360</xdr:rowOff>
        </xdr:to>
        <xdr:sp macro="" textlink="">
          <xdr:nvSpPr>
            <xdr:cNvPr id="47155" name="Check Box 51" hidden="1">
              <a:extLst>
                <a:ext uri="{63B3BB69-23CF-44E3-9099-C40C66FF867C}">
                  <a14:compatExt spid="_x0000_s47155"/>
                </a:ext>
                <a:ext uri="{FF2B5EF4-FFF2-40B4-BE49-F238E27FC236}">
                  <a16:creationId xmlns:a16="http://schemas.microsoft.com/office/drawing/2014/main" id="{00000000-0008-0000-0400-00003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19</xdr:row>
          <xdr:rowOff>137160</xdr:rowOff>
        </xdr:from>
        <xdr:to>
          <xdr:col>10</xdr:col>
          <xdr:colOff>594360</xdr:colOff>
          <xdr:row>19</xdr:row>
          <xdr:rowOff>594360</xdr:rowOff>
        </xdr:to>
        <xdr:sp macro="" textlink="">
          <xdr:nvSpPr>
            <xdr:cNvPr id="47156" name="Check Box 52" hidden="1">
              <a:extLst>
                <a:ext uri="{63B3BB69-23CF-44E3-9099-C40C66FF867C}">
                  <a14:compatExt spid="_x0000_s47156"/>
                </a:ext>
                <a:ext uri="{FF2B5EF4-FFF2-40B4-BE49-F238E27FC236}">
                  <a16:creationId xmlns:a16="http://schemas.microsoft.com/office/drawing/2014/main" id="{00000000-0008-0000-0400-00003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19</xdr:row>
          <xdr:rowOff>137160</xdr:rowOff>
        </xdr:from>
        <xdr:to>
          <xdr:col>12</xdr:col>
          <xdr:colOff>594360</xdr:colOff>
          <xdr:row>19</xdr:row>
          <xdr:rowOff>594360</xdr:rowOff>
        </xdr:to>
        <xdr:sp macro="" textlink="">
          <xdr:nvSpPr>
            <xdr:cNvPr id="47157" name="Check Box 53" hidden="1">
              <a:extLst>
                <a:ext uri="{63B3BB69-23CF-44E3-9099-C40C66FF867C}">
                  <a14:compatExt spid="_x0000_s47157"/>
                </a:ext>
                <a:ext uri="{FF2B5EF4-FFF2-40B4-BE49-F238E27FC236}">
                  <a16:creationId xmlns:a16="http://schemas.microsoft.com/office/drawing/2014/main" id="{00000000-0008-0000-0400-00003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19</xdr:row>
          <xdr:rowOff>137160</xdr:rowOff>
        </xdr:from>
        <xdr:to>
          <xdr:col>14</xdr:col>
          <xdr:colOff>594360</xdr:colOff>
          <xdr:row>19</xdr:row>
          <xdr:rowOff>594360</xdr:rowOff>
        </xdr:to>
        <xdr:sp macro="" textlink="">
          <xdr:nvSpPr>
            <xdr:cNvPr id="47158" name="Check Box 54" hidden="1">
              <a:extLst>
                <a:ext uri="{63B3BB69-23CF-44E3-9099-C40C66FF867C}">
                  <a14:compatExt spid="_x0000_s47158"/>
                </a:ext>
                <a:ext uri="{FF2B5EF4-FFF2-40B4-BE49-F238E27FC236}">
                  <a16:creationId xmlns:a16="http://schemas.microsoft.com/office/drawing/2014/main" id="{00000000-0008-0000-0400-00003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19</xdr:row>
          <xdr:rowOff>137160</xdr:rowOff>
        </xdr:from>
        <xdr:to>
          <xdr:col>16</xdr:col>
          <xdr:colOff>594360</xdr:colOff>
          <xdr:row>19</xdr:row>
          <xdr:rowOff>594360</xdr:rowOff>
        </xdr:to>
        <xdr:sp macro="" textlink="">
          <xdr:nvSpPr>
            <xdr:cNvPr id="47159" name="Check Box 55" hidden="1">
              <a:extLst>
                <a:ext uri="{63B3BB69-23CF-44E3-9099-C40C66FF867C}">
                  <a14:compatExt spid="_x0000_s47159"/>
                </a:ext>
                <a:ext uri="{FF2B5EF4-FFF2-40B4-BE49-F238E27FC236}">
                  <a16:creationId xmlns:a16="http://schemas.microsoft.com/office/drawing/2014/main" id="{00000000-0008-0000-0400-00003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19</xdr:row>
          <xdr:rowOff>137160</xdr:rowOff>
        </xdr:from>
        <xdr:to>
          <xdr:col>18</xdr:col>
          <xdr:colOff>594360</xdr:colOff>
          <xdr:row>19</xdr:row>
          <xdr:rowOff>594360</xdr:rowOff>
        </xdr:to>
        <xdr:sp macro="" textlink="">
          <xdr:nvSpPr>
            <xdr:cNvPr id="47160" name="Check Box 56" hidden="1">
              <a:extLst>
                <a:ext uri="{63B3BB69-23CF-44E3-9099-C40C66FF867C}">
                  <a14:compatExt spid="_x0000_s47160"/>
                </a:ext>
                <a:ext uri="{FF2B5EF4-FFF2-40B4-BE49-F238E27FC236}">
                  <a16:creationId xmlns:a16="http://schemas.microsoft.com/office/drawing/2014/main" id="{00000000-0008-0000-0400-00003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19</xdr:row>
          <xdr:rowOff>137160</xdr:rowOff>
        </xdr:from>
        <xdr:to>
          <xdr:col>10</xdr:col>
          <xdr:colOff>594360</xdr:colOff>
          <xdr:row>19</xdr:row>
          <xdr:rowOff>594360</xdr:rowOff>
        </xdr:to>
        <xdr:sp macro="" textlink="">
          <xdr:nvSpPr>
            <xdr:cNvPr id="47161" name="Check Box 57" hidden="1">
              <a:extLst>
                <a:ext uri="{63B3BB69-23CF-44E3-9099-C40C66FF867C}">
                  <a14:compatExt spid="_x0000_s47161"/>
                </a:ext>
                <a:ext uri="{FF2B5EF4-FFF2-40B4-BE49-F238E27FC236}">
                  <a16:creationId xmlns:a16="http://schemas.microsoft.com/office/drawing/2014/main" id="{00000000-0008-0000-0400-00003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19</xdr:row>
          <xdr:rowOff>137160</xdr:rowOff>
        </xdr:from>
        <xdr:to>
          <xdr:col>12</xdr:col>
          <xdr:colOff>594360</xdr:colOff>
          <xdr:row>19</xdr:row>
          <xdr:rowOff>594360</xdr:rowOff>
        </xdr:to>
        <xdr:sp macro="" textlink="">
          <xdr:nvSpPr>
            <xdr:cNvPr id="47162" name="Check Box 58" hidden="1">
              <a:extLst>
                <a:ext uri="{63B3BB69-23CF-44E3-9099-C40C66FF867C}">
                  <a14:compatExt spid="_x0000_s47162"/>
                </a:ext>
                <a:ext uri="{FF2B5EF4-FFF2-40B4-BE49-F238E27FC236}">
                  <a16:creationId xmlns:a16="http://schemas.microsoft.com/office/drawing/2014/main" id="{00000000-0008-0000-0400-00003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19</xdr:row>
          <xdr:rowOff>137160</xdr:rowOff>
        </xdr:from>
        <xdr:to>
          <xdr:col>14</xdr:col>
          <xdr:colOff>594360</xdr:colOff>
          <xdr:row>19</xdr:row>
          <xdr:rowOff>594360</xdr:rowOff>
        </xdr:to>
        <xdr:sp macro="" textlink="">
          <xdr:nvSpPr>
            <xdr:cNvPr id="47163" name="Check Box 59" hidden="1">
              <a:extLst>
                <a:ext uri="{63B3BB69-23CF-44E3-9099-C40C66FF867C}">
                  <a14:compatExt spid="_x0000_s47163"/>
                </a:ext>
                <a:ext uri="{FF2B5EF4-FFF2-40B4-BE49-F238E27FC236}">
                  <a16:creationId xmlns:a16="http://schemas.microsoft.com/office/drawing/2014/main" id="{00000000-0008-0000-0400-00003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19</xdr:row>
          <xdr:rowOff>137160</xdr:rowOff>
        </xdr:from>
        <xdr:to>
          <xdr:col>14</xdr:col>
          <xdr:colOff>594360</xdr:colOff>
          <xdr:row>19</xdr:row>
          <xdr:rowOff>594360</xdr:rowOff>
        </xdr:to>
        <xdr:sp macro="" textlink="">
          <xdr:nvSpPr>
            <xdr:cNvPr id="47164" name="Check Box 60" hidden="1">
              <a:extLst>
                <a:ext uri="{63B3BB69-23CF-44E3-9099-C40C66FF867C}">
                  <a14:compatExt spid="_x0000_s47164"/>
                </a:ext>
                <a:ext uri="{FF2B5EF4-FFF2-40B4-BE49-F238E27FC236}">
                  <a16:creationId xmlns:a16="http://schemas.microsoft.com/office/drawing/2014/main" id="{00000000-0008-0000-0400-00003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19</xdr:row>
          <xdr:rowOff>137160</xdr:rowOff>
        </xdr:from>
        <xdr:to>
          <xdr:col>16</xdr:col>
          <xdr:colOff>594360</xdr:colOff>
          <xdr:row>19</xdr:row>
          <xdr:rowOff>594360</xdr:rowOff>
        </xdr:to>
        <xdr:sp macro="" textlink="">
          <xdr:nvSpPr>
            <xdr:cNvPr id="47165" name="Check Box 61" hidden="1">
              <a:extLst>
                <a:ext uri="{63B3BB69-23CF-44E3-9099-C40C66FF867C}">
                  <a14:compatExt spid="_x0000_s47165"/>
                </a:ext>
                <a:ext uri="{FF2B5EF4-FFF2-40B4-BE49-F238E27FC236}">
                  <a16:creationId xmlns:a16="http://schemas.microsoft.com/office/drawing/2014/main" id="{00000000-0008-0000-0400-00003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19</xdr:row>
          <xdr:rowOff>137160</xdr:rowOff>
        </xdr:from>
        <xdr:to>
          <xdr:col>16</xdr:col>
          <xdr:colOff>594360</xdr:colOff>
          <xdr:row>19</xdr:row>
          <xdr:rowOff>594360</xdr:rowOff>
        </xdr:to>
        <xdr:sp macro="" textlink="">
          <xdr:nvSpPr>
            <xdr:cNvPr id="47166" name="Check Box 62" hidden="1">
              <a:extLst>
                <a:ext uri="{63B3BB69-23CF-44E3-9099-C40C66FF867C}">
                  <a14:compatExt spid="_x0000_s47166"/>
                </a:ext>
                <a:ext uri="{FF2B5EF4-FFF2-40B4-BE49-F238E27FC236}">
                  <a16:creationId xmlns:a16="http://schemas.microsoft.com/office/drawing/2014/main" id="{00000000-0008-0000-0400-00003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19</xdr:row>
          <xdr:rowOff>137160</xdr:rowOff>
        </xdr:from>
        <xdr:to>
          <xdr:col>18</xdr:col>
          <xdr:colOff>594360</xdr:colOff>
          <xdr:row>19</xdr:row>
          <xdr:rowOff>594360</xdr:rowOff>
        </xdr:to>
        <xdr:sp macro="" textlink="">
          <xdr:nvSpPr>
            <xdr:cNvPr id="47167" name="Check Box 63" hidden="1">
              <a:extLst>
                <a:ext uri="{63B3BB69-23CF-44E3-9099-C40C66FF867C}">
                  <a14:compatExt spid="_x0000_s47167"/>
                </a:ext>
                <a:ext uri="{FF2B5EF4-FFF2-40B4-BE49-F238E27FC236}">
                  <a16:creationId xmlns:a16="http://schemas.microsoft.com/office/drawing/2014/main" id="{00000000-0008-0000-0400-00003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19</xdr:row>
          <xdr:rowOff>137160</xdr:rowOff>
        </xdr:from>
        <xdr:to>
          <xdr:col>18</xdr:col>
          <xdr:colOff>594360</xdr:colOff>
          <xdr:row>19</xdr:row>
          <xdr:rowOff>594360</xdr:rowOff>
        </xdr:to>
        <xdr:sp macro="" textlink="">
          <xdr:nvSpPr>
            <xdr:cNvPr id="47168" name="Check Box 64" hidden="1">
              <a:extLst>
                <a:ext uri="{63B3BB69-23CF-44E3-9099-C40C66FF867C}">
                  <a14:compatExt spid="_x0000_s47168"/>
                </a:ext>
                <a:ext uri="{FF2B5EF4-FFF2-40B4-BE49-F238E27FC236}">
                  <a16:creationId xmlns:a16="http://schemas.microsoft.com/office/drawing/2014/main" id="{00000000-0008-0000-0400-00004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19</xdr:row>
          <xdr:rowOff>137160</xdr:rowOff>
        </xdr:from>
        <xdr:to>
          <xdr:col>6</xdr:col>
          <xdr:colOff>594360</xdr:colOff>
          <xdr:row>19</xdr:row>
          <xdr:rowOff>594360</xdr:rowOff>
        </xdr:to>
        <xdr:sp macro="" textlink="">
          <xdr:nvSpPr>
            <xdr:cNvPr id="47169" name="Check Box 65" hidden="1">
              <a:extLst>
                <a:ext uri="{63B3BB69-23CF-44E3-9099-C40C66FF867C}">
                  <a14:compatExt spid="_x0000_s47169"/>
                </a:ext>
                <a:ext uri="{FF2B5EF4-FFF2-40B4-BE49-F238E27FC236}">
                  <a16:creationId xmlns:a16="http://schemas.microsoft.com/office/drawing/2014/main" id="{00000000-0008-0000-0400-00004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19</xdr:row>
          <xdr:rowOff>137160</xdr:rowOff>
        </xdr:from>
        <xdr:to>
          <xdr:col>8</xdr:col>
          <xdr:colOff>594360</xdr:colOff>
          <xdr:row>19</xdr:row>
          <xdr:rowOff>594360</xdr:rowOff>
        </xdr:to>
        <xdr:sp macro="" textlink="">
          <xdr:nvSpPr>
            <xdr:cNvPr id="47170" name="Check Box 66" hidden="1">
              <a:extLst>
                <a:ext uri="{63B3BB69-23CF-44E3-9099-C40C66FF867C}">
                  <a14:compatExt spid="_x0000_s47170"/>
                </a:ext>
                <a:ext uri="{FF2B5EF4-FFF2-40B4-BE49-F238E27FC236}">
                  <a16:creationId xmlns:a16="http://schemas.microsoft.com/office/drawing/2014/main" id="{00000000-0008-0000-0400-00004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19</xdr:row>
          <xdr:rowOff>137160</xdr:rowOff>
        </xdr:from>
        <xdr:to>
          <xdr:col>10</xdr:col>
          <xdr:colOff>594360</xdr:colOff>
          <xdr:row>19</xdr:row>
          <xdr:rowOff>594360</xdr:rowOff>
        </xdr:to>
        <xdr:sp macro="" textlink="">
          <xdr:nvSpPr>
            <xdr:cNvPr id="47171" name="Check Box 67" hidden="1">
              <a:extLst>
                <a:ext uri="{63B3BB69-23CF-44E3-9099-C40C66FF867C}">
                  <a14:compatExt spid="_x0000_s47171"/>
                </a:ext>
                <a:ext uri="{FF2B5EF4-FFF2-40B4-BE49-F238E27FC236}">
                  <a16:creationId xmlns:a16="http://schemas.microsoft.com/office/drawing/2014/main" id="{00000000-0008-0000-0400-00004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19</xdr:row>
          <xdr:rowOff>137160</xdr:rowOff>
        </xdr:from>
        <xdr:to>
          <xdr:col>12</xdr:col>
          <xdr:colOff>594360</xdr:colOff>
          <xdr:row>19</xdr:row>
          <xdr:rowOff>594360</xdr:rowOff>
        </xdr:to>
        <xdr:sp macro="" textlink="">
          <xdr:nvSpPr>
            <xdr:cNvPr id="47172" name="Check Box 68" hidden="1">
              <a:extLst>
                <a:ext uri="{63B3BB69-23CF-44E3-9099-C40C66FF867C}">
                  <a14:compatExt spid="_x0000_s47172"/>
                </a:ext>
                <a:ext uri="{FF2B5EF4-FFF2-40B4-BE49-F238E27FC236}">
                  <a16:creationId xmlns:a16="http://schemas.microsoft.com/office/drawing/2014/main" id="{00000000-0008-0000-0400-00004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19</xdr:row>
          <xdr:rowOff>137160</xdr:rowOff>
        </xdr:from>
        <xdr:to>
          <xdr:col>14</xdr:col>
          <xdr:colOff>594360</xdr:colOff>
          <xdr:row>19</xdr:row>
          <xdr:rowOff>594360</xdr:rowOff>
        </xdr:to>
        <xdr:sp macro="" textlink="">
          <xdr:nvSpPr>
            <xdr:cNvPr id="47173" name="Check Box 69" hidden="1">
              <a:extLst>
                <a:ext uri="{63B3BB69-23CF-44E3-9099-C40C66FF867C}">
                  <a14:compatExt spid="_x0000_s47173"/>
                </a:ext>
                <a:ext uri="{FF2B5EF4-FFF2-40B4-BE49-F238E27FC236}">
                  <a16:creationId xmlns:a16="http://schemas.microsoft.com/office/drawing/2014/main" id="{00000000-0008-0000-0400-00004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19</xdr:row>
          <xdr:rowOff>137160</xdr:rowOff>
        </xdr:from>
        <xdr:to>
          <xdr:col>16</xdr:col>
          <xdr:colOff>594360</xdr:colOff>
          <xdr:row>19</xdr:row>
          <xdr:rowOff>594360</xdr:rowOff>
        </xdr:to>
        <xdr:sp macro="" textlink="">
          <xdr:nvSpPr>
            <xdr:cNvPr id="47174" name="Check Box 70" hidden="1">
              <a:extLst>
                <a:ext uri="{63B3BB69-23CF-44E3-9099-C40C66FF867C}">
                  <a14:compatExt spid="_x0000_s47174"/>
                </a:ext>
                <a:ext uri="{FF2B5EF4-FFF2-40B4-BE49-F238E27FC236}">
                  <a16:creationId xmlns:a16="http://schemas.microsoft.com/office/drawing/2014/main" id="{00000000-0008-0000-0400-00004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19</xdr:row>
          <xdr:rowOff>137160</xdr:rowOff>
        </xdr:from>
        <xdr:to>
          <xdr:col>18</xdr:col>
          <xdr:colOff>594360</xdr:colOff>
          <xdr:row>19</xdr:row>
          <xdr:rowOff>594360</xdr:rowOff>
        </xdr:to>
        <xdr:sp macro="" textlink="">
          <xdr:nvSpPr>
            <xdr:cNvPr id="47175" name="Check Box 71" hidden="1">
              <a:extLst>
                <a:ext uri="{63B3BB69-23CF-44E3-9099-C40C66FF867C}">
                  <a14:compatExt spid="_x0000_s47175"/>
                </a:ext>
                <a:ext uri="{FF2B5EF4-FFF2-40B4-BE49-F238E27FC236}">
                  <a16:creationId xmlns:a16="http://schemas.microsoft.com/office/drawing/2014/main" id="{00000000-0008-0000-0400-00004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19</xdr:row>
          <xdr:rowOff>137160</xdr:rowOff>
        </xdr:from>
        <xdr:to>
          <xdr:col>6</xdr:col>
          <xdr:colOff>594360</xdr:colOff>
          <xdr:row>19</xdr:row>
          <xdr:rowOff>594360</xdr:rowOff>
        </xdr:to>
        <xdr:sp macro="" textlink="">
          <xdr:nvSpPr>
            <xdr:cNvPr id="47176" name="Check Box 72" hidden="1">
              <a:extLst>
                <a:ext uri="{63B3BB69-23CF-44E3-9099-C40C66FF867C}">
                  <a14:compatExt spid="_x0000_s47176"/>
                </a:ext>
                <a:ext uri="{FF2B5EF4-FFF2-40B4-BE49-F238E27FC236}">
                  <a16:creationId xmlns:a16="http://schemas.microsoft.com/office/drawing/2014/main" id="{00000000-0008-0000-0400-00004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19</xdr:row>
          <xdr:rowOff>137160</xdr:rowOff>
        </xdr:from>
        <xdr:to>
          <xdr:col>8</xdr:col>
          <xdr:colOff>594360</xdr:colOff>
          <xdr:row>19</xdr:row>
          <xdr:rowOff>594360</xdr:rowOff>
        </xdr:to>
        <xdr:sp macro="" textlink="">
          <xdr:nvSpPr>
            <xdr:cNvPr id="47177" name="Check Box 73" hidden="1">
              <a:extLst>
                <a:ext uri="{63B3BB69-23CF-44E3-9099-C40C66FF867C}">
                  <a14:compatExt spid="_x0000_s47177"/>
                </a:ext>
                <a:ext uri="{FF2B5EF4-FFF2-40B4-BE49-F238E27FC236}">
                  <a16:creationId xmlns:a16="http://schemas.microsoft.com/office/drawing/2014/main" id="{00000000-0008-0000-0400-00004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19</xdr:row>
          <xdr:rowOff>137160</xdr:rowOff>
        </xdr:from>
        <xdr:to>
          <xdr:col>10</xdr:col>
          <xdr:colOff>594360</xdr:colOff>
          <xdr:row>19</xdr:row>
          <xdr:rowOff>594360</xdr:rowOff>
        </xdr:to>
        <xdr:sp macro="" textlink="">
          <xdr:nvSpPr>
            <xdr:cNvPr id="47178" name="Check Box 74" hidden="1">
              <a:extLst>
                <a:ext uri="{63B3BB69-23CF-44E3-9099-C40C66FF867C}">
                  <a14:compatExt spid="_x0000_s47178"/>
                </a:ext>
                <a:ext uri="{FF2B5EF4-FFF2-40B4-BE49-F238E27FC236}">
                  <a16:creationId xmlns:a16="http://schemas.microsoft.com/office/drawing/2014/main" id="{00000000-0008-0000-0400-00004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19</xdr:row>
          <xdr:rowOff>137160</xdr:rowOff>
        </xdr:from>
        <xdr:to>
          <xdr:col>12</xdr:col>
          <xdr:colOff>594360</xdr:colOff>
          <xdr:row>19</xdr:row>
          <xdr:rowOff>594360</xdr:rowOff>
        </xdr:to>
        <xdr:sp macro="" textlink="">
          <xdr:nvSpPr>
            <xdr:cNvPr id="47179" name="Check Box 75" hidden="1">
              <a:extLst>
                <a:ext uri="{63B3BB69-23CF-44E3-9099-C40C66FF867C}">
                  <a14:compatExt spid="_x0000_s47179"/>
                </a:ext>
                <a:ext uri="{FF2B5EF4-FFF2-40B4-BE49-F238E27FC236}">
                  <a16:creationId xmlns:a16="http://schemas.microsoft.com/office/drawing/2014/main" id="{00000000-0008-0000-0400-00004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19</xdr:row>
          <xdr:rowOff>137160</xdr:rowOff>
        </xdr:from>
        <xdr:to>
          <xdr:col>14</xdr:col>
          <xdr:colOff>594360</xdr:colOff>
          <xdr:row>19</xdr:row>
          <xdr:rowOff>594360</xdr:rowOff>
        </xdr:to>
        <xdr:sp macro="" textlink="">
          <xdr:nvSpPr>
            <xdr:cNvPr id="47180" name="Check Box 76" hidden="1">
              <a:extLst>
                <a:ext uri="{63B3BB69-23CF-44E3-9099-C40C66FF867C}">
                  <a14:compatExt spid="_x0000_s47180"/>
                </a:ext>
                <a:ext uri="{FF2B5EF4-FFF2-40B4-BE49-F238E27FC236}">
                  <a16:creationId xmlns:a16="http://schemas.microsoft.com/office/drawing/2014/main" id="{00000000-0008-0000-0400-00004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19</xdr:row>
          <xdr:rowOff>137160</xdr:rowOff>
        </xdr:from>
        <xdr:to>
          <xdr:col>16</xdr:col>
          <xdr:colOff>594360</xdr:colOff>
          <xdr:row>19</xdr:row>
          <xdr:rowOff>594360</xdr:rowOff>
        </xdr:to>
        <xdr:sp macro="" textlink="">
          <xdr:nvSpPr>
            <xdr:cNvPr id="47181" name="Check Box 77" hidden="1">
              <a:extLst>
                <a:ext uri="{63B3BB69-23CF-44E3-9099-C40C66FF867C}">
                  <a14:compatExt spid="_x0000_s47181"/>
                </a:ext>
                <a:ext uri="{FF2B5EF4-FFF2-40B4-BE49-F238E27FC236}">
                  <a16:creationId xmlns:a16="http://schemas.microsoft.com/office/drawing/2014/main" id="{00000000-0008-0000-0400-00004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19</xdr:row>
          <xdr:rowOff>137160</xdr:rowOff>
        </xdr:from>
        <xdr:to>
          <xdr:col>18</xdr:col>
          <xdr:colOff>594360</xdr:colOff>
          <xdr:row>19</xdr:row>
          <xdr:rowOff>594360</xdr:rowOff>
        </xdr:to>
        <xdr:sp macro="" textlink="">
          <xdr:nvSpPr>
            <xdr:cNvPr id="47182" name="Check Box 78" hidden="1">
              <a:extLst>
                <a:ext uri="{63B3BB69-23CF-44E3-9099-C40C66FF867C}">
                  <a14:compatExt spid="_x0000_s47182"/>
                </a:ext>
                <a:ext uri="{FF2B5EF4-FFF2-40B4-BE49-F238E27FC236}">
                  <a16:creationId xmlns:a16="http://schemas.microsoft.com/office/drawing/2014/main" id="{00000000-0008-0000-0400-00004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19</xdr:row>
          <xdr:rowOff>137160</xdr:rowOff>
        </xdr:from>
        <xdr:to>
          <xdr:col>8</xdr:col>
          <xdr:colOff>594360</xdr:colOff>
          <xdr:row>19</xdr:row>
          <xdr:rowOff>594360</xdr:rowOff>
        </xdr:to>
        <xdr:sp macro="" textlink="">
          <xdr:nvSpPr>
            <xdr:cNvPr id="47183" name="Check Box 79" hidden="1">
              <a:extLst>
                <a:ext uri="{63B3BB69-23CF-44E3-9099-C40C66FF867C}">
                  <a14:compatExt spid="_x0000_s47183"/>
                </a:ext>
                <a:ext uri="{FF2B5EF4-FFF2-40B4-BE49-F238E27FC236}">
                  <a16:creationId xmlns:a16="http://schemas.microsoft.com/office/drawing/2014/main" id="{00000000-0008-0000-0400-00004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19</xdr:row>
          <xdr:rowOff>137160</xdr:rowOff>
        </xdr:from>
        <xdr:to>
          <xdr:col>8</xdr:col>
          <xdr:colOff>594360</xdr:colOff>
          <xdr:row>19</xdr:row>
          <xdr:rowOff>594360</xdr:rowOff>
        </xdr:to>
        <xdr:sp macro="" textlink="">
          <xdr:nvSpPr>
            <xdr:cNvPr id="47184" name="Check Box 80" hidden="1">
              <a:extLst>
                <a:ext uri="{63B3BB69-23CF-44E3-9099-C40C66FF867C}">
                  <a14:compatExt spid="_x0000_s47184"/>
                </a:ext>
                <a:ext uri="{FF2B5EF4-FFF2-40B4-BE49-F238E27FC236}">
                  <a16:creationId xmlns:a16="http://schemas.microsoft.com/office/drawing/2014/main" id="{00000000-0008-0000-0400-00005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19</xdr:row>
          <xdr:rowOff>137160</xdr:rowOff>
        </xdr:from>
        <xdr:to>
          <xdr:col>8</xdr:col>
          <xdr:colOff>594360</xdr:colOff>
          <xdr:row>19</xdr:row>
          <xdr:rowOff>594360</xdr:rowOff>
        </xdr:to>
        <xdr:sp macro="" textlink="">
          <xdr:nvSpPr>
            <xdr:cNvPr id="47185" name="Check Box 81" hidden="1">
              <a:extLst>
                <a:ext uri="{63B3BB69-23CF-44E3-9099-C40C66FF867C}">
                  <a14:compatExt spid="_x0000_s47185"/>
                </a:ext>
                <a:ext uri="{FF2B5EF4-FFF2-40B4-BE49-F238E27FC236}">
                  <a16:creationId xmlns:a16="http://schemas.microsoft.com/office/drawing/2014/main" id="{00000000-0008-0000-0400-00005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312420</xdr:colOff>
          <xdr:row>27</xdr:row>
          <xdr:rowOff>137160</xdr:rowOff>
        </xdr:from>
        <xdr:to>
          <xdr:col>4</xdr:col>
          <xdr:colOff>594360</xdr:colOff>
          <xdr:row>27</xdr:row>
          <xdr:rowOff>594360</xdr:rowOff>
        </xdr:to>
        <xdr:sp macro="" textlink="">
          <xdr:nvSpPr>
            <xdr:cNvPr id="47186" name="Check Box 82" hidden="1">
              <a:extLst>
                <a:ext uri="{63B3BB69-23CF-44E3-9099-C40C66FF867C}">
                  <a14:compatExt spid="_x0000_s47186"/>
                </a:ext>
                <a:ext uri="{FF2B5EF4-FFF2-40B4-BE49-F238E27FC236}">
                  <a16:creationId xmlns:a16="http://schemas.microsoft.com/office/drawing/2014/main" id="{00000000-0008-0000-0400-00005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27</xdr:row>
          <xdr:rowOff>137160</xdr:rowOff>
        </xdr:from>
        <xdr:to>
          <xdr:col>6</xdr:col>
          <xdr:colOff>594360</xdr:colOff>
          <xdr:row>27</xdr:row>
          <xdr:rowOff>594360</xdr:rowOff>
        </xdr:to>
        <xdr:sp macro="" textlink="">
          <xdr:nvSpPr>
            <xdr:cNvPr id="47187" name="Check Box 83" hidden="1">
              <a:extLst>
                <a:ext uri="{63B3BB69-23CF-44E3-9099-C40C66FF867C}">
                  <a14:compatExt spid="_x0000_s47187"/>
                </a:ext>
                <a:ext uri="{FF2B5EF4-FFF2-40B4-BE49-F238E27FC236}">
                  <a16:creationId xmlns:a16="http://schemas.microsoft.com/office/drawing/2014/main" id="{00000000-0008-0000-0400-00005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27</xdr:row>
          <xdr:rowOff>137160</xdr:rowOff>
        </xdr:from>
        <xdr:to>
          <xdr:col>8</xdr:col>
          <xdr:colOff>594360</xdr:colOff>
          <xdr:row>27</xdr:row>
          <xdr:rowOff>594360</xdr:rowOff>
        </xdr:to>
        <xdr:sp macro="" textlink="">
          <xdr:nvSpPr>
            <xdr:cNvPr id="47188" name="Check Box 84" hidden="1">
              <a:extLst>
                <a:ext uri="{63B3BB69-23CF-44E3-9099-C40C66FF867C}">
                  <a14:compatExt spid="_x0000_s47188"/>
                </a:ext>
                <a:ext uri="{FF2B5EF4-FFF2-40B4-BE49-F238E27FC236}">
                  <a16:creationId xmlns:a16="http://schemas.microsoft.com/office/drawing/2014/main" id="{00000000-0008-0000-0400-00005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27</xdr:row>
          <xdr:rowOff>137160</xdr:rowOff>
        </xdr:from>
        <xdr:to>
          <xdr:col>10</xdr:col>
          <xdr:colOff>594360</xdr:colOff>
          <xdr:row>27</xdr:row>
          <xdr:rowOff>594360</xdr:rowOff>
        </xdr:to>
        <xdr:sp macro="" textlink="">
          <xdr:nvSpPr>
            <xdr:cNvPr id="47189" name="Check Box 85" hidden="1">
              <a:extLst>
                <a:ext uri="{63B3BB69-23CF-44E3-9099-C40C66FF867C}">
                  <a14:compatExt spid="_x0000_s47189"/>
                </a:ext>
                <a:ext uri="{FF2B5EF4-FFF2-40B4-BE49-F238E27FC236}">
                  <a16:creationId xmlns:a16="http://schemas.microsoft.com/office/drawing/2014/main" id="{00000000-0008-0000-0400-00005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27</xdr:row>
          <xdr:rowOff>137160</xdr:rowOff>
        </xdr:from>
        <xdr:to>
          <xdr:col>12</xdr:col>
          <xdr:colOff>594360</xdr:colOff>
          <xdr:row>27</xdr:row>
          <xdr:rowOff>594360</xdr:rowOff>
        </xdr:to>
        <xdr:sp macro="" textlink="">
          <xdr:nvSpPr>
            <xdr:cNvPr id="47190" name="Check Box 86" hidden="1">
              <a:extLst>
                <a:ext uri="{63B3BB69-23CF-44E3-9099-C40C66FF867C}">
                  <a14:compatExt spid="_x0000_s47190"/>
                </a:ext>
                <a:ext uri="{FF2B5EF4-FFF2-40B4-BE49-F238E27FC236}">
                  <a16:creationId xmlns:a16="http://schemas.microsoft.com/office/drawing/2014/main" id="{00000000-0008-0000-0400-00005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27</xdr:row>
          <xdr:rowOff>137160</xdr:rowOff>
        </xdr:from>
        <xdr:to>
          <xdr:col>14</xdr:col>
          <xdr:colOff>594360</xdr:colOff>
          <xdr:row>27</xdr:row>
          <xdr:rowOff>594360</xdr:rowOff>
        </xdr:to>
        <xdr:sp macro="" textlink="">
          <xdr:nvSpPr>
            <xdr:cNvPr id="47191" name="Check Box 87" hidden="1">
              <a:extLst>
                <a:ext uri="{63B3BB69-23CF-44E3-9099-C40C66FF867C}">
                  <a14:compatExt spid="_x0000_s47191"/>
                </a:ext>
                <a:ext uri="{FF2B5EF4-FFF2-40B4-BE49-F238E27FC236}">
                  <a16:creationId xmlns:a16="http://schemas.microsoft.com/office/drawing/2014/main" id="{00000000-0008-0000-0400-00005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27</xdr:row>
          <xdr:rowOff>137160</xdr:rowOff>
        </xdr:from>
        <xdr:to>
          <xdr:col>16</xdr:col>
          <xdr:colOff>594360</xdr:colOff>
          <xdr:row>27</xdr:row>
          <xdr:rowOff>594360</xdr:rowOff>
        </xdr:to>
        <xdr:sp macro="" textlink="">
          <xdr:nvSpPr>
            <xdr:cNvPr id="47192" name="Check Box 88" hidden="1">
              <a:extLst>
                <a:ext uri="{63B3BB69-23CF-44E3-9099-C40C66FF867C}">
                  <a14:compatExt spid="_x0000_s47192"/>
                </a:ext>
                <a:ext uri="{FF2B5EF4-FFF2-40B4-BE49-F238E27FC236}">
                  <a16:creationId xmlns:a16="http://schemas.microsoft.com/office/drawing/2014/main" id="{00000000-0008-0000-0400-00005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27</xdr:row>
          <xdr:rowOff>137160</xdr:rowOff>
        </xdr:from>
        <xdr:to>
          <xdr:col>18</xdr:col>
          <xdr:colOff>594360</xdr:colOff>
          <xdr:row>27</xdr:row>
          <xdr:rowOff>594360</xdr:rowOff>
        </xdr:to>
        <xdr:sp macro="" textlink="">
          <xdr:nvSpPr>
            <xdr:cNvPr id="47193" name="Check Box 89" hidden="1">
              <a:extLst>
                <a:ext uri="{63B3BB69-23CF-44E3-9099-C40C66FF867C}">
                  <a14:compatExt spid="_x0000_s47193"/>
                </a:ext>
                <a:ext uri="{FF2B5EF4-FFF2-40B4-BE49-F238E27FC236}">
                  <a16:creationId xmlns:a16="http://schemas.microsoft.com/office/drawing/2014/main" id="{00000000-0008-0000-0400-00005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27</xdr:row>
          <xdr:rowOff>137160</xdr:rowOff>
        </xdr:from>
        <xdr:to>
          <xdr:col>10</xdr:col>
          <xdr:colOff>594360</xdr:colOff>
          <xdr:row>27</xdr:row>
          <xdr:rowOff>594360</xdr:rowOff>
        </xdr:to>
        <xdr:sp macro="" textlink="">
          <xdr:nvSpPr>
            <xdr:cNvPr id="47194" name="Check Box 90" hidden="1">
              <a:extLst>
                <a:ext uri="{63B3BB69-23CF-44E3-9099-C40C66FF867C}">
                  <a14:compatExt spid="_x0000_s47194"/>
                </a:ext>
                <a:ext uri="{FF2B5EF4-FFF2-40B4-BE49-F238E27FC236}">
                  <a16:creationId xmlns:a16="http://schemas.microsoft.com/office/drawing/2014/main" id="{00000000-0008-0000-0400-00005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27</xdr:row>
          <xdr:rowOff>137160</xdr:rowOff>
        </xdr:from>
        <xdr:to>
          <xdr:col>12</xdr:col>
          <xdr:colOff>594360</xdr:colOff>
          <xdr:row>27</xdr:row>
          <xdr:rowOff>594360</xdr:rowOff>
        </xdr:to>
        <xdr:sp macro="" textlink="">
          <xdr:nvSpPr>
            <xdr:cNvPr id="47195" name="Check Box 91" hidden="1">
              <a:extLst>
                <a:ext uri="{63B3BB69-23CF-44E3-9099-C40C66FF867C}">
                  <a14:compatExt spid="_x0000_s47195"/>
                </a:ext>
                <a:ext uri="{FF2B5EF4-FFF2-40B4-BE49-F238E27FC236}">
                  <a16:creationId xmlns:a16="http://schemas.microsoft.com/office/drawing/2014/main" id="{00000000-0008-0000-0400-00005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27</xdr:row>
          <xdr:rowOff>137160</xdr:rowOff>
        </xdr:from>
        <xdr:to>
          <xdr:col>14</xdr:col>
          <xdr:colOff>594360</xdr:colOff>
          <xdr:row>27</xdr:row>
          <xdr:rowOff>594360</xdr:rowOff>
        </xdr:to>
        <xdr:sp macro="" textlink="">
          <xdr:nvSpPr>
            <xdr:cNvPr id="47196" name="Check Box 92" hidden="1">
              <a:extLst>
                <a:ext uri="{63B3BB69-23CF-44E3-9099-C40C66FF867C}">
                  <a14:compatExt spid="_x0000_s47196"/>
                </a:ext>
                <a:ext uri="{FF2B5EF4-FFF2-40B4-BE49-F238E27FC236}">
                  <a16:creationId xmlns:a16="http://schemas.microsoft.com/office/drawing/2014/main" id="{00000000-0008-0000-0400-00005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27</xdr:row>
          <xdr:rowOff>137160</xdr:rowOff>
        </xdr:from>
        <xdr:to>
          <xdr:col>14</xdr:col>
          <xdr:colOff>594360</xdr:colOff>
          <xdr:row>27</xdr:row>
          <xdr:rowOff>594360</xdr:rowOff>
        </xdr:to>
        <xdr:sp macro="" textlink="">
          <xdr:nvSpPr>
            <xdr:cNvPr id="47197" name="Check Box 93" hidden="1">
              <a:extLst>
                <a:ext uri="{63B3BB69-23CF-44E3-9099-C40C66FF867C}">
                  <a14:compatExt spid="_x0000_s47197"/>
                </a:ext>
                <a:ext uri="{FF2B5EF4-FFF2-40B4-BE49-F238E27FC236}">
                  <a16:creationId xmlns:a16="http://schemas.microsoft.com/office/drawing/2014/main" id="{00000000-0008-0000-0400-00005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27</xdr:row>
          <xdr:rowOff>137160</xdr:rowOff>
        </xdr:from>
        <xdr:to>
          <xdr:col>16</xdr:col>
          <xdr:colOff>594360</xdr:colOff>
          <xdr:row>27</xdr:row>
          <xdr:rowOff>594360</xdr:rowOff>
        </xdr:to>
        <xdr:sp macro="" textlink="">
          <xdr:nvSpPr>
            <xdr:cNvPr id="47198" name="Check Box 94" hidden="1">
              <a:extLst>
                <a:ext uri="{63B3BB69-23CF-44E3-9099-C40C66FF867C}">
                  <a14:compatExt spid="_x0000_s47198"/>
                </a:ext>
                <a:ext uri="{FF2B5EF4-FFF2-40B4-BE49-F238E27FC236}">
                  <a16:creationId xmlns:a16="http://schemas.microsoft.com/office/drawing/2014/main" id="{00000000-0008-0000-0400-00005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27</xdr:row>
          <xdr:rowOff>137160</xdr:rowOff>
        </xdr:from>
        <xdr:to>
          <xdr:col>16</xdr:col>
          <xdr:colOff>594360</xdr:colOff>
          <xdr:row>27</xdr:row>
          <xdr:rowOff>594360</xdr:rowOff>
        </xdr:to>
        <xdr:sp macro="" textlink="">
          <xdr:nvSpPr>
            <xdr:cNvPr id="47199" name="Check Box 95" hidden="1">
              <a:extLst>
                <a:ext uri="{63B3BB69-23CF-44E3-9099-C40C66FF867C}">
                  <a14:compatExt spid="_x0000_s47199"/>
                </a:ext>
                <a:ext uri="{FF2B5EF4-FFF2-40B4-BE49-F238E27FC236}">
                  <a16:creationId xmlns:a16="http://schemas.microsoft.com/office/drawing/2014/main" id="{00000000-0008-0000-0400-00005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27</xdr:row>
          <xdr:rowOff>137160</xdr:rowOff>
        </xdr:from>
        <xdr:to>
          <xdr:col>18</xdr:col>
          <xdr:colOff>594360</xdr:colOff>
          <xdr:row>27</xdr:row>
          <xdr:rowOff>594360</xdr:rowOff>
        </xdr:to>
        <xdr:sp macro="" textlink="">
          <xdr:nvSpPr>
            <xdr:cNvPr id="47200" name="Check Box 96" hidden="1">
              <a:extLst>
                <a:ext uri="{63B3BB69-23CF-44E3-9099-C40C66FF867C}">
                  <a14:compatExt spid="_x0000_s47200"/>
                </a:ext>
                <a:ext uri="{FF2B5EF4-FFF2-40B4-BE49-F238E27FC236}">
                  <a16:creationId xmlns:a16="http://schemas.microsoft.com/office/drawing/2014/main" id="{00000000-0008-0000-0400-00006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27</xdr:row>
          <xdr:rowOff>137160</xdr:rowOff>
        </xdr:from>
        <xdr:to>
          <xdr:col>18</xdr:col>
          <xdr:colOff>594360</xdr:colOff>
          <xdr:row>27</xdr:row>
          <xdr:rowOff>594360</xdr:rowOff>
        </xdr:to>
        <xdr:sp macro="" textlink="">
          <xdr:nvSpPr>
            <xdr:cNvPr id="47201" name="Check Box 97" hidden="1">
              <a:extLst>
                <a:ext uri="{63B3BB69-23CF-44E3-9099-C40C66FF867C}">
                  <a14:compatExt spid="_x0000_s47201"/>
                </a:ext>
                <a:ext uri="{FF2B5EF4-FFF2-40B4-BE49-F238E27FC236}">
                  <a16:creationId xmlns:a16="http://schemas.microsoft.com/office/drawing/2014/main" id="{00000000-0008-0000-0400-00006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312420</xdr:colOff>
          <xdr:row>30</xdr:row>
          <xdr:rowOff>137160</xdr:rowOff>
        </xdr:from>
        <xdr:to>
          <xdr:col>4</xdr:col>
          <xdr:colOff>594360</xdr:colOff>
          <xdr:row>30</xdr:row>
          <xdr:rowOff>594360</xdr:rowOff>
        </xdr:to>
        <xdr:sp macro="" textlink="">
          <xdr:nvSpPr>
            <xdr:cNvPr id="47202" name="Check Box 98" hidden="1">
              <a:extLst>
                <a:ext uri="{63B3BB69-23CF-44E3-9099-C40C66FF867C}">
                  <a14:compatExt spid="_x0000_s47202"/>
                </a:ext>
                <a:ext uri="{FF2B5EF4-FFF2-40B4-BE49-F238E27FC236}">
                  <a16:creationId xmlns:a16="http://schemas.microsoft.com/office/drawing/2014/main" id="{00000000-0008-0000-0400-00006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30</xdr:row>
          <xdr:rowOff>137160</xdr:rowOff>
        </xdr:from>
        <xdr:to>
          <xdr:col>6</xdr:col>
          <xdr:colOff>594360</xdr:colOff>
          <xdr:row>30</xdr:row>
          <xdr:rowOff>594360</xdr:rowOff>
        </xdr:to>
        <xdr:sp macro="" textlink="">
          <xdr:nvSpPr>
            <xdr:cNvPr id="47203" name="Check Box 99" hidden="1">
              <a:extLst>
                <a:ext uri="{63B3BB69-23CF-44E3-9099-C40C66FF867C}">
                  <a14:compatExt spid="_x0000_s47203"/>
                </a:ext>
                <a:ext uri="{FF2B5EF4-FFF2-40B4-BE49-F238E27FC236}">
                  <a16:creationId xmlns:a16="http://schemas.microsoft.com/office/drawing/2014/main" id="{00000000-0008-0000-0400-00006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30</xdr:row>
          <xdr:rowOff>137160</xdr:rowOff>
        </xdr:from>
        <xdr:to>
          <xdr:col>8</xdr:col>
          <xdr:colOff>594360</xdr:colOff>
          <xdr:row>30</xdr:row>
          <xdr:rowOff>594360</xdr:rowOff>
        </xdr:to>
        <xdr:sp macro="" textlink="">
          <xdr:nvSpPr>
            <xdr:cNvPr id="47204" name="Check Box 100" hidden="1">
              <a:extLst>
                <a:ext uri="{63B3BB69-23CF-44E3-9099-C40C66FF867C}">
                  <a14:compatExt spid="_x0000_s47204"/>
                </a:ext>
                <a:ext uri="{FF2B5EF4-FFF2-40B4-BE49-F238E27FC236}">
                  <a16:creationId xmlns:a16="http://schemas.microsoft.com/office/drawing/2014/main" id="{00000000-0008-0000-0400-00006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30</xdr:row>
          <xdr:rowOff>137160</xdr:rowOff>
        </xdr:from>
        <xdr:to>
          <xdr:col>10</xdr:col>
          <xdr:colOff>594360</xdr:colOff>
          <xdr:row>30</xdr:row>
          <xdr:rowOff>594360</xdr:rowOff>
        </xdr:to>
        <xdr:sp macro="" textlink="">
          <xdr:nvSpPr>
            <xdr:cNvPr id="47205" name="Check Box 101" hidden="1">
              <a:extLst>
                <a:ext uri="{63B3BB69-23CF-44E3-9099-C40C66FF867C}">
                  <a14:compatExt spid="_x0000_s47205"/>
                </a:ext>
                <a:ext uri="{FF2B5EF4-FFF2-40B4-BE49-F238E27FC236}">
                  <a16:creationId xmlns:a16="http://schemas.microsoft.com/office/drawing/2014/main" id="{00000000-0008-0000-0400-00006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30</xdr:row>
          <xdr:rowOff>137160</xdr:rowOff>
        </xdr:from>
        <xdr:to>
          <xdr:col>12</xdr:col>
          <xdr:colOff>594360</xdr:colOff>
          <xdr:row>30</xdr:row>
          <xdr:rowOff>594360</xdr:rowOff>
        </xdr:to>
        <xdr:sp macro="" textlink="">
          <xdr:nvSpPr>
            <xdr:cNvPr id="47206" name="Check Box 102" hidden="1">
              <a:extLst>
                <a:ext uri="{63B3BB69-23CF-44E3-9099-C40C66FF867C}">
                  <a14:compatExt spid="_x0000_s47206"/>
                </a:ext>
                <a:ext uri="{FF2B5EF4-FFF2-40B4-BE49-F238E27FC236}">
                  <a16:creationId xmlns:a16="http://schemas.microsoft.com/office/drawing/2014/main" id="{00000000-0008-0000-0400-00006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30</xdr:row>
          <xdr:rowOff>137160</xdr:rowOff>
        </xdr:from>
        <xdr:to>
          <xdr:col>14</xdr:col>
          <xdr:colOff>594360</xdr:colOff>
          <xdr:row>30</xdr:row>
          <xdr:rowOff>594360</xdr:rowOff>
        </xdr:to>
        <xdr:sp macro="" textlink="">
          <xdr:nvSpPr>
            <xdr:cNvPr id="47207" name="Check Box 103" hidden="1">
              <a:extLst>
                <a:ext uri="{63B3BB69-23CF-44E3-9099-C40C66FF867C}">
                  <a14:compatExt spid="_x0000_s47207"/>
                </a:ext>
                <a:ext uri="{FF2B5EF4-FFF2-40B4-BE49-F238E27FC236}">
                  <a16:creationId xmlns:a16="http://schemas.microsoft.com/office/drawing/2014/main" id="{00000000-0008-0000-0400-00006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30</xdr:row>
          <xdr:rowOff>137160</xdr:rowOff>
        </xdr:from>
        <xdr:to>
          <xdr:col>16</xdr:col>
          <xdr:colOff>594360</xdr:colOff>
          <xdr:row>30</xdr:row>
          <xdr:rowOff>594360</xdr:rowOff>
        </xdr:to>
        <xdr:sp macro="" textlink="">
          <xdr:nvSpPr>
            <xdr:cNvPr id="47208" name="Check Box 104" hidden="1">
              <a:extLst>
                <a:ext uri="{63B3BB69-23CF-44E3-9099-C40C66FF867C}">
                  <a14:compatExt spid="_x0000_s47208"/>
                </a:ext>
                <a:ext uri="{FF2B5EF4-FFF2-40B4-BE49-F238E27FC236}">
                  <a16:creationId xmlns:a16="http://schemas.microsoft.com/office/drawing/2014/main" id="{00000000-0008-0000-0400-00006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30</xdr:row>
          <xdr:rowOff>137160</xdr:rowOff>
        </xdr:from>
        <xdr:to>
          <xdr:col>18</xdr:col>
          <xdr:colOff>594360</xdr:colOff>
          <xdr:row>30</xdr:row>
          <xdr:rowOff>594360</xdr:rowOff>
        </xdr:to>
        <xdr:sp macro="" textlink="">
          <xdr:nvSpPr>
            <xdr:cNvPr id="47209" name="Check Box 105" hidden="1">
              <a:extLst>
                <a:ext uri="{63B3BB69-23CF-44E3-9099-C40C66FF867C}">
                  <a14:compatExt spid="_x0000_s47209"/>
                </a:ext>
                <a:ext uri="{FF2B5EF4-FFF2-40B4-BE49-F238E27FC236}">
                  <a16:creationId xmlns:a16="http://schemas.microsoft.com/office/drawing/2014/main" id="{00000000-0008-0000-0400-00006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30</xdr:row>
          <xdr:rowOff>137160</xdr:rowOff>
        </xdr:from>
        <xdr:to>
          <xdr:col>10</xdr:col>
          <xdr:colOff>594360</xdr:colOff>
          <xdr:row>30</xdr:row>
          <xdr:rowOff>594360</xdr:rowOff>
        </xdr:to>
        <xdr:sp macro="" textlink="">
          <xdr:nvSpPr>
            <xdr:cNvPr id="47210" name="Check Box 106" hidden="1">
              <a:extLst>
                <a:ext uri="{63B3BB69-23CF-44E3-9099-C40C66FF867C}">
                  <a14:compatExt spid="_x0000_s47210"/>
                </a:ext>
                <a:ext uri="{FF2B5EF4-FFF2-40B4-BE49-F238E27FC236}">
                  <a16:creationId xmlns:a16="http://schemas.microsoft.com/office/drawing/2014/main" id="{00000000-0008-0000-0400-00006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30</xdr:row>
          <xdr:rowOff>137160</xdr:rowOff>
        </xdr:from>
        <xdr:to>
          <xdr:col>12</xdr:col>
          <xdr:colOff>594360</xdr:colOff>
          <xdr:row>30</xdr:row>
          <xdr:rowOff>594360</xdr:rowOff>
        </xdr:to>
        <xdr:sp macro="" textlink="">
          <xdr:nvSpPr>
            <xdr:cNvPr id="47211" name="Check Box 107" hidden="1">
              <a:extLst>
                <a:ext uri="{63B3BB69-23CF-44E3-9099-C40C66FF867C}">
                  <a14:compatExt spid="_x0000_s47211"/>
                </a:ext>
                <a:ext uri="{FF2B5EF4-FFF2-40B4-BE49-F238E27FC236}">
                  <a16:creationId xmlns:a16="http://schemas.microsoft.com/office/drawing/2014/main" id="{00000000-0008-0000-0400-00006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30</xdr:row>
          <xdr:rowOff>137160</xdr:rowOff>
        </xdr:from>
        <xdr:to>
          <xdr:col>14</xdr:col>
          <xdr:colOff>594360</xdr:colOff>
          <xdr:row>30</xdr:row>
          <xdr:rowOff>594360</xdr:rowOff>
        </xdr:to>
        <xdr:sp macro="" textlink="">
          <xdr:nvSpPr>
            <xdr:cNvPr id="47212" name="Check Box 108" hidden="1">
              <a:extLst>
                <a:ext uri="{63B3BB69-23CF-44E3-9099-C40C66FF867C}">
                  <a14:compatExt spid="_x0000_s47212"/>
                </a:ext>
                <a:ext uri="{FF2B5EF4-FFF2-40B4-BE49-F238E27FC236}">
                  <a16:creationId xmlns:a16="http://schemas.microsoft.com/office/drawing/2014/main" id="{00000000-0008-0000-0400-00006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30</xdr:row>
          <xdr:rowOff>137160</xdr:rowOff>
        </xdr:from>
        <xdr:to>
          <xdr:col>14</xdr:col>
          <xdr:colOff>594360</xdr:colOff>
          <xdr:row>30</xdr:row>
          <xdr:rowOff>594360</xdr:rowOff>
        </xdr:to>
        <xdr:sp macro="" textlink="">
          <xdr:nvSpPr>
            <xdr:cNvPr id="47213" name="Check Box 109" hidden="1">
              <a:extLst>
                <a:ext uri="{63B3BB69-23CF-44E3-9099-C40C66FF867C}">
                  <a14:compatExt spid="_x0000_s47213"/>
                </a:ext>
                <a:ext uri="{FF2B5EF4-FFF2-40B4-BE49-F238E27FC236}">
                  <a16:creationId xmlns:a16="http://schemas.microsoft.com/office/drawing/2014/main" id="{00000000-0008-0000-0400-00006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30</xdr:row>
          <xdr:rowOff>137160</xdr:rowOff>
        </xdr:from>
        <xdr:to>
          <xdr:col>16</xdr:col>
          <xdr:colOff>594360</xdr:colOff>
          <xdr:row>30</xdr:row>
          <xdr:rowOff>594360</xdr:rowOff>
        </xdr:to>
        <xdr:sp macro="" textlink="">
          <xdr:nvSpPr>
            <xdr:cNvPr id="47214" name="Check Box 110" hidden="1">
              <a:extLst>
                <a:ext uri="{63B3BB69-23CF-44E3-9099-C40C66FF867C}">
                  <a14:compatExt spid="_x0000_s47214"/>
                </a:ext>
                <a:ext uri="{FF2B5EF4-FFF2-40B4-BE49-F238E27FC236}">
                  <a16:creationId xmlns:a16="http://schemas.microsoft.com/office/drawing/2014/main" id="{00000000-0008-0000-0400-00006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30</xdr:row>
          <xdr:rowOff>137160</xdr:rowOff>
        </xdr:from>
        <xdr:to>
          <xdr:col>16</xdr:col>
          <xdr:colOff>594360</xdr:colOff>
          <xdr:row>30</xdr:row>
          <xdr:rowOff>594360</xdr:rowOff>
        </xdr:to>
        <xdr:sp macro="" textlink="">
          <xdr:nvSpPr>
            <xdr:cNvPr id="47215" name="Check Box 111" hidden="1">
              <a:extLst>
                <a:ext uri="{63B3BB69-23CF-44E3-9099-C40C66FF867C}">
                  <a14:compatExt spid="_x0000_s47215"/>
                </a:ext>
                <a:ext uri="{FF2B5EF4-FFF2-40B4-BE49-F238E27FC236}">
                  <a16:creationId xmlns:a16="http://schemas.microsoft.com/office/drawing/2014/main" id="{00000000-0008-0000-0400-00006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30</xdr:row>
          <xdr:rowOff>137160</xdr:rowOff>
        </xdr:from>
        <xdr:to>
          <xdr:col>18</xdr:col>
          <xdr:colOff>594360</xdr:colOff>
          <xdr:row>30</xdr:row>
          <xdr:rowOff>594360</xdr:rowOff>
        </xdr:to>
        <xdr:sp macro="" textlink="">
          <xdr:nvSpPr>
            <xdr:cNvPr id="47216" name="Check Box 112" hidden="1">
              <a:extLst>
                <a:ext uri="{63B3BB69-23CF-44E3-9099-C40C66FF867C}">
                  <a14:compatExt spid="_x0000_s47216"/>
                </a:ext>
                <a:ext uri="{FF2B5EF4-FFF2-40B4-BE49-F238E27FC236}">
                  <a16:creationId xmlns:a16="http://schemas.microsoft.com/office/drawing/2014/main" id="{00000000-0008-0000-0400-00007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30</xdr:row>
          <xdr:rowOff>137160</xdr:rowOff>
        </xdr:from>
        <xdr:to>
          <xdr:col>18</xdr:col>
          <xdr:colOff>594360</xdr:colOff>
          <xdr:row>30</xdr:row>
          <xdr:rowOff>594360</xdr:rowOff>
        </xdr:to>
        <xdr:sp macro="" textlink="">
          <xdr:nvSpPr>
            <xdr:cNvPr id="47217" name="Check Box 113" hidden="1">
              <a:extLst>
                <a:ext uri="{63B3BB69-23CF-44E3-9099-C40C66FF867C}">
                  <a14:compatExt spid="_x0000_s47217"/>
                </a:ext>
                <a:ext uri="{FF2B5EF4-FFF2-40B4-BE49-F238E27FC236}">
                  <a16:creationId xmlns:a16="http://schemas.microsoft.com/office/drawing/2014/main" id="{00000000-0008-0000-0400-00007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30</xdr:row>
          <xdr:rowOff>137160</xdr:rowOff>
        </xdr:from>
        <xdr:to>
          <xdr:col>6</xdr:col>
          <xdr:colOff>594360</xdr:colOff>
          <xdr:row>30</xdr:row>
          <xdr:rowOff>594360</xdr:rowOff>
        </xdr:to>
        <xdr:sp macro="" textlink="">
          <xdr:nvSpPr>
            <xdr:cNvPr id="47218" name="Check Box 114" hidden="1">
              <a:extLst>
                <a:ext uri="{63B3BB69-23CF-44E3-9099-C40C66FF867C}">
                  <a14:compatExt spid="_x0000_s47218"/>
                </a:ext>
                <a:ext uri="{FF2B5EF4-FFF2-40B4-BE49-F238E27FC236}">
                  <a16:creationId xmlns:a16="http://schemas.microsoft.com/office/drawing/2014/main" id="{00000000-0008-0000-0400-00007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30</xdr:row>
          <xdr:rowOff>137160</xdr:rowOff>
        </xdr:from>
        <xdr:to>
          <xdr:col>8</xdr:col>
          <xdr:colOff>594360</xdr:colOff>
          <xdr:row>30</xdr:row>
          <xdr:rowOff>594360</xdr:rowOff>
        </xdr:to>
        <xdr:sp macro="" textlink="">
          <xdr:nvSpPr>
            <xdr:cNvPr id="47219" name="Check Box 115" hidden="1">
              <a:extLst>
                <a:ext uri="{63B3BB69-23CF-44E3-9099-C40C66FF867C}">
                  <a14:compatExt spid="_x0000_s47219"/>
                </a:ext>
                <a:ext uri="{FF2B5EF4-FFF2-40B4-BE49-F238E27FC236}">
                  <a16:creationId xmlns:a16="http://schemas.microsoft.com/office/drawing/2014/main" id="{00000000-0008-0000-0400-00007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30</xdr:row>
          <xdr:rowOff>137160</xdr:rowOff>
        </xdr:from>
        <xdr:to>
          <xdr:col>10</xdr:col>
          <xdr:colOff>594360</xdr:colOff>
          <xdr:row>30</xdr:row>
          <xdr:rowOff>594360</xdr:rowOff>
        </xdr:to>
        <xdr:sp macro="" textlink="">
          <xdr:nvSpPr>
            <xdr:cNvPr id="47220" name="Check Box 116" hidden="1">
              <a:extLst>
                <a:ext uri="{63B3BB69-23CF-44E3-9099-C40C66FF867C}">
                  <a14:compatExt spid="_x0000_s47220"/>
                </a:ext>
                <a:ext uri="{FF2B5EF4-FFF2-40B4-BE49-F238E27FC236}">
                  <a16:creationId xmlns:a16="http://schemas.microsoft.com/office/drawing/2014/main" id="{00000000-0008-0000-0400-00007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30</xdr:row>
          <xdr:rowOff>137160</xdr:rowOff>
        </xdr:from>
        <xdr:to>
          <xdr:col>12</xdr:col>
          <xdr:colOff>594360</xdr:colOff>
          <xdr:row>30</xdr:row>
          <xdr:rowOff>594360</xdr:rowOff>
        </xdr:to>
        <xdr:sp macro="" textlink="">
          <xdr:nvSpPr>
            <xdr:cNvPr id="47221" name="Check Box 117" hidden="1">
              <a:extLst>
                <a:ext uri="{63B3BB69-23CF-44E3-9099-C40C66FF867C}">
                  <a14:compatExt spid="_x0000_s47221"/>
                </a:ext>
                <a:ext uri="{FF2B5EF4-FFF2-40B4-BE49-F238E27FC236}">
                  <a16:creationId xmlns:a16="http://schemas.microsoft.com/office/drawing/2014/main" id="{00000000-0008-0000-0400-00007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30</xdr:row>
          <xdr:rowOff>137160</xdr:rowOff>
        </xdr:from>
        <xdr:to>
          <xdr:col>14</xdr:col>
          <xdr:colOff>594360</xdr:colOff>
          <xdr:row>30</xdr:row>
          <xdr:rowOff>594360</xdr:rowOff>
        </xdr:to>
        <xdr:sp macro="" textlink="">
          <xdr:nvSpPr>
            <xdr:cNvPr id="47222" name="Check Box 118" hidden="1">
              <a:extLst>
                <a:ext uri="{63B3BB69-23CF-44E3-9099-C40C66FF867C}">
                  <a14:compatExt spid="_x0000_s47222"/>
                </a:ext>
                <a:ext uri="{FF2B5EF4-FFF2-40B4-BE49-F238E27FC236}">
                  <a16:creationId xmlns:a16="http://schemas.microsoft.com/office/drawing/2014/main" id="{00000000-0008-0000-0400-00007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30</xdr:row>
          <xdr:rowOff>137160</xdr:rowOff>
        </xdr:from>
        <xdr:to>
          <xdr:col>16</xdr:col>
          <xdr:colOff>594360</xdr:colOff>
          <xdr:row>30</xdr:row>
          <xdr:rowOff>594360</xdr:rowOff>
        </xdr:to>
        <xdr:sp macro="" textlink="">
          <xdr:nvSpPr>
            <xdr:cNvPr id="47223" name="Check Box 119" hidden="1">
              <a:extLst>
                <a:ext uri="{63B3BB69-23CF-44E3-9099-C40C66FF867C}">
                  <a14:compatExt spid="_x0000_s47223"/>
                </a:ext>
                <a:ext uri="{FF2B5EF4-FFF2-40B4-BE49-F238E27FC236}">
                  <a16:creationId xmlns:a16="http://schemas.microsoft.com/office/drawing/2014/main" id="{00000000-0008-0000-0400-00007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30</xdr:row>
          <xdr:rowOff>137160</xdr:rowOff>
        </xdr:from>
        <xdr:to>
          <xdr:col>18</xdr:col>
          <xdr:colOff>594360</xdr:colOff>
          <xdr:row>30</xdr:row>
          <xdr:rowOff>594360</xdr:rowOff>
        </xdr:to>
        <xdr:sp macro="" textlink="">
          <xdr:nvSpPr>
            <xdr:cNvPr id="47224" name="Check Box 120" hidden="1">
              <a:extLst>
                <a:ext uri="{63B3BB69-23CF-44E3-9099-C40C66FF867C}">
                  <a14:compatExt spid="_x0000_s47224"/>
                </a:ext>
                <a:ext uri="{FF2B5EF4-FFF2-40B4-BE49-F238E27FC236}">
                  <a16:creationId xmlns:a16="http://schemas.microsoft.com/office/drawing/2014/main" id="{00000000-0008-0000-0400-00007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30</xdr:row>
          <xdr:rowOff>137160</xdr:rowOff>
        </xdr:from>
        <xdr:to>
          <xdr:col>6</xdr:col>
          <xdr:colOff>594360</xdr:colOff>
          <xdr:row>30</xdr:row>
          <xdr:rowOff>594360</xdr:rowOff>
        </xdr:to>
        <xdr:sp macro="" textlink="">
          <xdr:nvSpPr>
            <xdr:cNvPr id="47225" name="Check Box 121" hidden="1">
              <a:extLst>
                <a:ext uri="{63B3BB69-23CF-44E3-9099-C40C66FF867C}">
                  <a14:compatExt spid="_x0000_s47225"/>
                </a:ext>
                <a:ext uri="{FF2B5EF4-FFF2-40B4-BE49-F238E27FC236}">
                  <a16:creationId xmlns:a16="http://schemas.microsoft.com/office/drawing/2014/main" id="{00000000-0008-0000-0400-00007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30</xdr:row>
          <xdr:rowOff>137160</xdr:rowOff>
        </xdr:from>
        <xdr:to>
          <xdr:col>8</xdr:col>
          <xdr:colOff>594360</xdr:colOff>
          <xdr:row>30</xdr:row>
          <xdr:rowOff>594360</xdr:rowOff>
        </xdr:to>
        <xdr:sp macro="" textlink="">
          <xdr:nvSpPr>
            <xdr:cNvPr id="47226" name="Check Box 122" hidden="1">
              <a:extLst>
                <a:ext uri="{63B3BB69-23CF-44E3-9099-C40C66FF867C}">
                  <a14:compatExt spid="_x0000_s47226"/>
                </a:ext>
                <a:ext uri="{FF2B5EF4-FFF2-40B4-BE49-F238E27FC236}">
                  <a16:creationId xmlns:a16="http://schemas.microsoft.com/office/drawing/2014/main" id="{00000000-0008-0000-0400-00007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30</xdr:row>
          <xdr:rowOff>137160</xdr:rowOff>
        </xdr:from>
        <xdr:to>
          <xdr:col>10</xdr:col>
          <xdr:colOff>594360</xdr:colOff>
          <xdr:row>30</xdr:row>
          <xdr:rowOff>594360</xdr:rowOff>
        </xdr:to>
        <xdr:sp macro="" textlink="">
          <xdr:nvSpPr>
            <xdr:cNvPr id="47227" name="Check Box 123" hidden="1">
              <a:extLst>
                <a:ext uri="{63B3BB69-23CF-44E3-9099-C40C66FF867C}">
                  <a14:compatExt spid="_x0000_s47227"/>
                </a:ext>
                <a:ext uri="{FF2B5EF4-FFF2-40B4-BE49-F238E27FC236}">
                  <a16:creationId xmlns:a16="http://schemas.microsoft.com/office/drawing/2014/main" id="{00000000-0008-0000-0400-00007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30</xdr:row>
          <xdr:rowOff>137160</xdr:rowOff>
        </xdr:from>
        <xdr:to>
          <xdr:col>12</xdr:col>
          <xdr:colOff>594360</xdr:colOff>
          <xdr:row>30</xdr:row>
          <xdr:rowOff>594360</xdr:rowOff>
        </xdr:to>
        <xdr:sp macro="" textlink="">
          <xdr:nvSpPr>
            <xdr:cNvPr id="47228" name="Check Box 124" hidden="1">
              <a:extLst>
                <a:ext uri="{63B3BB69-23CF-44E3-9099-C40C66FF867C}">
                  <a14:compatExt spid="_x0000_s47228"/>
                </a:ext>
                <a:ext uri="{FF2B5EF4-FFF2-40B4-BE49-F238E27FC236}">
                  <a16:creationId xmlns:a16="http://schemas.microsoft.com/office/drawing/2014/main" id="{00000000-0008-0000-0400-00007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30</xdr:row>
          <xdr:rowOff>137160</xdr:rowOff>
        </xdr:from>
        <xdr:to>
          <xdr:col>14</xdr:col>
          <xdr:colOff>594360</xdr:colOff>
          <xdr:row>30</xdr:row>
          <xdr:rowOff>594360</xdr:rowOff>
        </xdr:to>
        <xdr:sp macro="" textlink="">
          <xdr:nvSpPr>
            <xdr:cNvPr id="47229" name="Check Box 125" hidden="1">
              <a:extLst>
                <a:ext uri="{63B3BB69-23CF-44E3-9099-C40C66FF867C}">
                  <a14:compatExt spid="_x0000_s47229"/>
                </a:ext>
                <a:ext uri="{FF2B5EF4-FFF2-40B4-BE49-F238E27FC236}">
                  <a16:creationId xmlns:a16="http://schemas.microsoft.com/office/drawing/2014/main" id="{00000000-0008-0000-0400-00007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30</xdr:row>
          <xdr:rowOff>137160</xdr:rowOff>
        </xdr:from>
        <xdr:to>
          <xdr:col>16</xdr:col>
          <xdr:colOff>594360</xdr:colOff>
          <xdr:row>30</xdr:row>
          <xdr:rowOff>594360</xdr:rowOff>
        </xdr:to>
        <xdr:sp macro="" textlink="">
          <xdr:nvSpPr>
            <xdr:cNvPr id="47230" name="Check Box 126" hidden="1">
              <a:extLst>
                <a:ext uri="{63B3BB69-23CF-44E3-9099-C40C66FF867C}">
                  <a14:compatExt spid="_x0000_s47230"/>
                </a:ext>
                <a:ext uri="{FF2B5EF4-FFF2-40B4-BE49-F238E27FC236}">
                  <a16:creationId xmlns:a16="http://schemas.microsoft.com/office/drawing/2014/main" id="{00000000-0008-0000-0400-00007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30</xdr:row>
          <xdr:rowOff>137160</xdr:rowOff>
        </xdr:from>
        <xdr:to>
          <xdr:col>18</xdr:col>
          <xdr:colOff>594360</xdr:colOff>
          <xdr:row>30</xdr:row>
          <xdr:rowOff>594360</xdr:rowOff>
        </xdr:to>
        <xdr:sp macro="" textlink="">
          <xdr:nvSpPr>
            <xdr:cNvPr id="47231" name="Check Box 127" hidden="1">
              <a:extLst>
                <a:ext uri="{63B3BB69-23CF-44E3-9099-C40C66FF867C}">
                  <a14:compatExt spid="_x0000_s47231"/>
                </a:ext>
                <a:ext uri="{FF2B5EF4-FFF2-40B4-BE49-F238E27FC236}">
                  <a16:creationId xmlns:a16="http://schemas.microsoft.com/office/drawing/2014/main" id="{00000000-0008-0000-0400-00007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312420</xdr:colOff>
          <xdr:row>32</xdr:row>
          <xdr:rowOff>137160</xdr:rowOff>
        </xdr:from>
        <xdr:to>
          <xdr:col>4</xdr:col>
          <xdr:colOff>594360</xdr:colOff>
          <xdr:row>32</xdr:row>
          <xdr:rowOff>594360</xdr:rowOff>
        </xdr:to>
        <xdr:sp macro="" textlink="">
          <xdr:nvSpPr>
            <xdr:cNvPr id="47232" name="Check Box 128" hidden="1">
              <a:extLst>
                <a:ext uri="{63B3BB69-23CF-44E3-9099-C40C66FF867C}">
                  <a14:compatExt spid="_x0000_s47232"/>
                </a:ext>
                <a:ext uri="{FF2B5EF4-FFF2-40B4-BE49-F238E27FC236}">
                  <a16:creationId xmlns:a16="http://schemas.microsoft.com/office/drawing/2014/main" id="{00000000-0008-0000-0400-00008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32</xdr:row>
          <xdr:rowOff>137160</xdr:rowOff>
        </xdr:from>
        <xdr:to>
          <xdr:col>6</xdr:col>
          <xdr:colOff>594360</xdr:colOff>
          <xdr:row>32</xdr:row>
          <xdr:rowOff>594360</xdr:rowOff>
        </xdr:to>
        <xdr:sp macro="" textlink="">
          <xdr:nvSpPr>
            <xdr:cNvPr id="47233" name="Check Box 129" hidden="1">
              <a:extLst>
                <a:ext uri="{63B3BB69-23CF-44E3-9099-C40C66FF867C}">
                  <a14:compatExt spid="_x0000_s47233"/>
                </a:ext>
                <a:ext uri="{FF2B5EF4-FFF2-40B4-BE49-F238E27FC236}">
                  <a16:creationId xmlns:a16="http://schemas.microsoft.com/office/drawing/2014/main" id="{00000000-0008-0000-0400-00008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32</xdr:row>
          <xdr:rowOff>137160</xdr:rowOff>
        </xdr:from>
        <xdr:to>
          <xdr:col>8</xdr:col>
          <xdr:colOff>594360</xdr:colOff>
          <xdr:row>32</xdr:row>
          <xdr:rowOff>594360</xdr:rowOff>
        </xdr:to>
        <xdr:sp macro="" textlink="">
          <xdr:nvSpPr>
            <xdr:cNvPr id="47234" name="Check Box 130" hidden="1">
              <a:extLst>
                <a:ext uri="{63B3BB69-23CF-44E3-9099-C40C66FF867C}">
                  <a14:compatExt spid="_x0000_s47234"/>
                </a:ext>
                <a:ext uri="{FF2B5EF4-FFF2-40B4-BE49-F238E27FC236}">
                  <a16:creationId xmlns:a16="http://schemas.microsoft.com/office/drawing/2014/main" id="{00000000-0008-0000-0400-00008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32</xdr:row>
          <xdr:rowOff>137160</xdr:rowOff>
        </xdr:from>
        <xdr:to>
          <xdr:col>10</xdr:col>
          <xdr:colOff>594360</xdr:colOff>
          <xdr:row>32</xdr:row>
          <xdr:rowOff>594360</xdr:rowOff>
        </xdr:to>
        <xdr:sp macro="" textlink="">
          <xdr:nvSpPr>
            <xdr:cNvPr id="47235" name="Check Box 131" hidden="1">
              <a:extLst>
                <a:ext uri="{63B3BB69-23CF-44E3-9099-C40C66FF867C}">
                  <a14:compatExt spid="_x0000_s47235"/>
                </a:ext>
                <a:ext uri="{FF2B5EF4-FFF2-40B4-BE49-F238E27FC236}">
                  <a16:creationId xmlns:a16="http://schemas.microsoft.com/office/drawing/2014/main" id="{00000000-0008-0000-0400-00008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32</xdr:row>
          <xdr:rowOff>137160</xdr:rowOff>
        </xdr:from>
        <xdr:to>
          <xdr:col>12</xdr:col>
          <xdr:colOff>594360</xdr:colOff>
          <xdr:row>32</xdr:row>
          <xdr:rowOff>594360</xdr:rowOff>
        </xdr:to>
        <xdr:sp macro="" textlink="">
          <xdr:nvSpPr>
            <xdr:cNvPr id="47236" name="Check Box 132" hidden="1">
              <a:extLst>
                <a:ext uri="{63B3BB69-23CF-44E3-9099-C40C66FF867C}">
                  <a14:compatExt spid="_x0000_s47236"/>
                </a:ext>
                <a:ext uri="{FF2B5EF4-FFF2-40B4-BE49-F238E27FC236}">
                  <a16:creationId xmlns:a16="http://schemas.microsoft.com/office/drawing/2014/main" id="{00000000-0008-0000-0400-00008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32</xdr:row>
          <xdr:rowOff>137160</xdr:rowOff>
        </xdr:from>
        <xdr:to>
          <xdr:col>14</xdr:col>
          <xdr:colOff>594360</xdr:colOff>
          <xdr:row>32</xdr:row>
          <xdr:rowOff>594360</xdr:rowOff>
        </xdr:to>
        <xdr:sp macro="" textlink="">
          <xdr:nvSpPr>
            <xdr:cNvPr id="47237" name="Check Box 133" hidden="1">
              <a:extLst>
                <a:ext uri="{63B3BB69-23CF-44E3-9099-C40C66FF867C}">
                  <a14:compatExt spid="_x0000_s47237"/>
                </a:ext>
                <a:ext uri="{FF2B5EF4-FFF2-40B4-BE49-F238E27FC236}">
                  <a16:creationId xmlns:a16="http://schemas.microsoft.com/office/drawing/2014/main" id="{00000000-0008-0000-0400-00008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32</xdr:row>
          <xdr:rowOff>137160</xdr:rowOff>
        </xdr:from>
        <xdr:to>
          <xdr:col>16</xdr:col>
          <xdr:colOff>594360</xdr:colOff>
          <xdr:row>32</xdr:row>
          <xdr:rowOff>594360</xdr:rowOff>
        </xdr:to>
        <xdr:sp macro="" textlink="">
          <xdr:nvSpPr>
            <xdr:cNvPr id="47238" name="Check Box 134" hidden="1">
              <a:extLst>
                <a:ext uri="{63B3BB69-23CF-44E3-9099-C40C66FF867C}">
                  <a14:compatExt spid="_x0000_s47238"/>
                </a:ext>
                <a:ext uri="{FF2B5EF4-FFF2-40B4-BE49-F238E27FC236}">
                  <a16:creationId xmlns:a16="http://schemas.microsoft.com/office/drawing/2014/main" id="{00000000-0008-0000-0400-00008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32</xdr:row>
          <xdr:rowOff>137160</xdr:rowOff>
        </xdr:from>
        <xdr:to>
          <xdr:col>18</xdr:col>
          <xdr:colOff>594360</xdr:colOff>
          <xdr:row>32</xdr:row>
          <xdr:rowOff>594360</xdr:rowOff>
        </xdr:to>
        <xdr:sp macro="" textlink="">
          <xdr:nvSpPr>
            <xdr:cNvPr id="47239" name="Check Box 135" hidden="1">
              <a:extLst>
                <a:ext uri="{63B3BB69-23CF-44E3-9099-C40C66FF867C}">
                  <a14:compatExt spid="_x0000_s47239"/>
                </a:ext>
                <a:ext uri="{FF2B5EF4-FFF2-40B4-BE49-F238E27FC236}">
                  <a16:creationId xmlns:a16="http://schemas.microsoft.com/office/drawing/2014/main" id="{00000000-0008-0000-0400-00008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32</xdr:row>
          <xdr:rowOff>137160</xdr:rowOff>
        </xdr:from>
        <xdr:to>
          <xdr:col>10</xdr:col>
          <xdr:colOff>594360</xdr:colOff>
          <xdr:row>32</xdr:row>
          <xdr:rowOff>594360</xdr:rowOff>
        </xdr:to>
        <xdr:sp macro="" textlink="">
          <xdr:nvSpPr>
            <xdr:cNvPr id="47240" name="Check Box 136" hidden="1">
              <a:extLst>
                <a:ext uri="{63B3BB69-23CF-44E3-9099-C40C66FF867C}">
                  <a14:compatExt spid="_x0000_s47240"/>
                </a:ext>
                <a:ext uri="{FF2B5EF4-FFF2-40B4-BE49-F238E27FC236}">
                  <a16:creationId xmlns:a16="http://schemas.microsoft.com/office/drawing/2014/main" id="{00000000-0008-0000-0400-00008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32</xdr:row>
          <xdr:rowOff>137160</xdr:rowOff>
        </xdr:from>
        <xdr:to>
          <xdr:col>12</xdr:col>
          <xdr:colOff>594360</xdr:colOff>
          <xdr:row>32</xdr:row>
          <xdr:rowOff>594360</xdr:rowOff>
        </xdr:to>
        <xdr:sp macro="" textlink="">
          <xdr:nvSpPr>
            <xdr:cNvPr id="47241" name="Check Box 137" hidden="1">
              <a:extLst>
                <a:ext uri="{63B3BB69-23CF-44E3-9099-C40C66FF867C}">
                  <a14:compatExt spid="_x0000_s47241"/>
                </a:ext>
                <a:ext uri="{FF2B5EF4-FFF2-40B4-BE49-F238E27FC236}">
                  <a16:creationId xmlns:a16="http://schemas.microsoft.com/office/drawing/2014/main" id="{00000000-0008-0000-0400-00008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32</xdr:row>
          <xdr:rowOff>137160</xdr:rowOff>
        </xdr:from>
        <xdr:to>
          <xdr:col>14</xdr:col>
          <xdr:colOff>594360</xdr:colOff>
          <xdr:row>32</xdr:row>
          <xdr:rowOff>594360</xdr:rowOff>
        </xdr:to>
        <xdr:sp macro="" textlink="">
          <xdr:nvSpPr>
            <xdr:cNvPr id="47242" name="Check Box 138" hidden="1">
              <a:extLst>
                <a:ext uri="{63B3BB69-23CF-44E3-9099-C40C66FF867C}">
                  <a14:compatExt spid="_x0000_s47242"/>
                </a:ext>
                <a:ext uri="{FF2B5EF4-FFF2-40B4-BE49-F238E27FC236}">
                  <a16:creationId xmlns:a16="http://schemas.microsoft.com/office/drawing/2014/main" id="{00000000-0008-0000-0400-00008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32</xdr:row>
          <xdr:rowOff>137160</xdr:rowOff>
        </xdr:from>
        <xdr:to>
          <xdr:col>14</xdr:col>
          <xdr:colOff>594360</xdr:colOff>
          <xdr:row>32</xdr:row>
          <xdr:rowOff>594360</xdr:rowOff>
        </xdr:to>
        <xdr:sp macro="" textlink="">
          <xdr:nvSpPr>
            <xdr:cNvPr id="47243" name="Check Box 139" hidden="1">
              <a:extLst>
                <a:ext uri="{63B3BB69-23CF-44E3-9099-C40C66FF867C}">
                  <a14:compatExt spid="_x0000_s47243"/>
                </a:ext>
                <a:ext uri="{FF2B5EF4-FFF2-40B4-BE49-F238E27FC236}">
                  <a16:creationId xmlns:a16="http://schemas.microsoft.com/office/drawing/2014/main" id="{00000000-0008-0000-0400-00008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32</xdr:row>
          <xdr:rowOff>137160</xdr:rowOff>
        </xdr:from>
        <xdr:to>
          <xdr:col>16</xdr:col>
          <xdr:colOff>594360</xdr:colOff>
          <xdr:row>32</xdr:row>
          <xdr:rowOff>594360</xdr:rowOff>
        </xdr:to>
        <xdr:sp macro="" textlink="">
          <xdr:nvSpPr>
            <xdr:cNvPr id="47244" name="Check Box 140" hidden="1">
              <a:extLst>
                <a:ext uri="{63B3BB69-23CF-44E3-9099-C40C66FF867C}">
                  <a14:compatExt spid="_x0000_s47244"/>
                </a:ext>
                <a:ext uri="{FF2B5EF4-FFF2-40B4-BE49-F238E27FC236}">
                  <a16:creationId xmlns:a16="http://schemas.microsoft.com/office/drawing/2014/main" id="{00000000-0008-0000-0400-00008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32</xdr:row>
          <xdr:rowOff>137160</xdr:rowOff>
        </xdr:from>
        <xdr:to>
          <xdr:col>16</xdr:col>
          <xdr:colOff>594360</xdr:colOff>
          <xdr:row>32</xdr:row>
          <xdr:rowOff>594360</xdr:rowOff>
        </xdr:to>
        <xdr:sp macro="" textlink="">
          <xdr:nvSpPr>
            <xdr:cNvPr id="47245" name="Check Box 141" hidden="1">
              <a:extLst>
                <a:ext uri="{63B3BB69-23CF-44E3-9099-C40C66FF867C}">
                  <a14:compatExt spid="_x0000_s47245"/>
                </a:ext>
                <a:ext uri="{FF2B5EF4-FFF2-40B4-BE49-F238E27FC236}">
                  <a16:creationId xmlns:a16="http://schemas.microsoft.com/office/drawing/2014/main" id="{00000000-0008-0000-0400-00008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32</xdr:row>
          <xdr:rowOff>137160</xdr:rowOff>
        </xdr:from>
        <xdr:to>
          <xdr:col>18</xdr:col>
          <xdr:colOff>594360</xdr:colOff>
          <xdr:row>32</xdr:row>
          <xdr:rowOff>594360</xdr:rowOff>
        </xdr:to>
        <xdr:sp macro="" textlink="">
          <xdr:nvSpPr>
            <xdr:cNvPr id="47246" name="Check Box 142" hidden="1">
              <a:extLst>
                <a:ext uri="{63B3BB69-23CF-44E3-9099-C40C66FF867C}">
                  <a14:compatExt spid="_x0000_s47246"/>
                </a:ext>
                <a:ext uri="{FF2B5EF4-FFF2-40B4-BE49-F238E27FC236}">
                  <a16:creationId xmlns:a16="http://schemas.microsoft.com/office/drawing/2014/main" id="{00000000-0008-0000-0400-00008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32</xdr:row>
          <xdr:rowOff>137160</xdr:rowOff>
        </xdr:from>
        <xdr:to>
          <xdr:col>18</xdr:col>
          <xdr:colOff>594360</xdr:colOff>
          <xdr:row>32</xdr:row>
          <xdr:rowOff>594360</xdr:rowOff>
        </xdr:to>
        <xdr:sp macro="" textlink="">
          <xdr:nvSpPr>
            <xdr:cNvPr id="47247" name="Check Box 143" hidden="1">
              <a:extLst>
                <a:ext uri="{63B3BB69-23CF-44E3-9099-C40C66FF867C}">
                  <a14:compatExt spid="_x0000_s47247"/>
                </a:ext>
                <a:ext uri="{FF2B5EF4-FFF2-40B4-BE49-F238E27FC236}">
                  <a16:creationId xmlns:a16="http://schemas.microsoft.com/office/drawing/2014/main" id="{00000000-0008-0000-0400-00008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32</xdr:row>
          <xdr:rowOff>137160</xdr:rowOff>
        </xdr:from>
        <xdr:to>
          <xdr:col>6</xdr:col>
          <xdr:colOff>594360</xdr:colOff>
          <xdr:row>32</xdr:row>
          <xdr:rowOff>594360</xdr:rowOff>
        </xdr:to>
        <xdr:sp macro="" textlink="">
          <xdr:nvSpPr>
            <xdr:cNvPr id="47248" name="Check Box 144" hidden="1">
              <a:extLst>
                <a:ext uri="{63B3BB69-23CF-44E3-9099-C40C66FF867C}">
                  <a14:compatExt spid="_x0000_s47248"/>
                </a:ext>
                <a:ext uri="{FF2B5EF4-FFF2-40B4-BE49-F238E27FC236}">
                  <a16:creationId xmlns:a16="http://schemas.microsoft.com/office/drawing/2014/main" id="{00000000-0008-0000-0400-00009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32</xdr:row>
          <xdr:rowOff>137160</xdr:rowOff>
        </xdr:from>
        <xdr:to>
          <xdr:col>8</xdr:col>
          <xdr:colOff>594360</xdr:colOff>
          <xdr:row>32</xdr:row>
          <xdr:rowOff>594360</xdr:rowOff>
        </xdr:to>
        <xdr:sp macro="" textlink="">
          <xdr:nvSpPr>
            <xdr:cNvPr id="47249" name="Check Box 145" hidden="1">
              <a:extLst>
                <a:ext uri="{63B3BB69-23CF-44E3-9099-C40C66FF867C}">
                  <a14:compatExt spid="_x0000_s47249"/>
                </a:ext>
                <a:ext uri="{FF2B5EF4-FFF2-40B4-BE49-F238E27FC236}">
                  <a16:creationId xmlns:a16="http://schemas.microsoft.com/office/drawing/2014/main" id="{00000000-0008-0000-0400-00009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32</xdr:row>
          <xdr:rowOff>137160</xdr:rowOff>
        </xdr:from>
        <xdr:to>
          <xdr:col>10</xdr:col>
          <xdr:colOff>594360</xdr:colOff>
          <xdr:row>32</xdr:row>
          <xdr:rowOff>594360</xdr:rowOff>
        </xdr:to>
        <xdr:sp macro="" textlink="">
          <xdr:nvSpPr>
            <xdr:cNvPr id="47250" name="Check Box 146" hidden="1">
              <a:extLst>
                <a:ext uri="{63B3BB69-23CF-44E3-9099-C40C66FF867C}">
                  <a14:compatExt spid="_x0000_s47250"/>
                </a:ext>
                <a:ext uri="{FF2B5EF4-FFF2-40B4-BE49-F238E27FC236}">
                  <a16:creationId xmlns:a16="http://schemas.microsoft.com/office/drawing/2014/main" id="{00000000-0008-0000-0400-00009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32</xdr:row>
          <xdr:rowOff>137160</xdr:rowOff>
        </xdr:from>
        <xdr:to>
          <xdr:col>12</xdr:col>
          <xdr:colOff>594360</xdr:colOff>
          <xdr:row>32</xdr:row>
          <xdr:rowOff>594360</xdr:rowOff>
        </xdr:to>
        <xdr:sp macro="" textlink="">
          <xdr:nvSpPr>
            <xdr:cNvPr id="47251" name="Check Box 147" hidden="1">
              <a:extLst>
                <a:ext uri="{63B3BB69-23CF-44E3-9099-C40C66FF867C}">
                  <a14:compatExt spid="_x0000_s47251"/>
                </a:ext>
                <a:ext uri="{FF2B5EF4-FFF2-40B4-BE49-F238E27FC236}">
                  <a16:creationId xmlns:a16="http://schemas.microsoft.com/office/drawing/2014/main" id="{00000000-0008-0000-0400-00009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32</xdr:row>
          <xdr:rowOff>137160</xdr:rowOff>
        </xdr:from>
        <xdr:to>
          <xdr:col>14</xdr:col>
          <xdr:colOff>594360</xdr:colOff>
          <xdr:row>32</xdr:row>
          <xdr:rowOff>594360</xdr:rowOff>
        </xdr:to>
        <xdr:sp macro="" textlink="">
          <xdr:nvSpPr>
            <xdr:cNvPr id="47252" name="Check Box 148" hidden="1">
              <a:extLst>
                <a:ext uri="{63B3BB69-23CF-44E3-9099-C40C66FF867C}">
                  <a14:compatExt spid="_x0000_s47252"/>
                </a:ext>
                <a:ext uri="{FF2B5EF4-FFF2-40B4-BE49-F238E27FC236}">
                  <a16:creationId xmlns:a16="http://schemas.microsoft.com/office/drawing/2014/main" id="{00000000-0008-0000-0400-00009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32</xdr:row>
          <xdr:rowOff>137160</xdr:rowOff>
        </xdr:from>
        <xdr:to>
          <xdr:col>16</xdr:col>
          <xdr:colOff>594360</xdr:colOff>
          <xdr:row>32</xdr:row>
          <xdr:rowOff>594360</xdr:rowOff>
        </xdr:to>
        <xdr:sp macro="" textlink="">
          <xdr:nvSpPr>
            <xdr:cNvPr id="47253" name="Check Box 149" hidden="1">
              <a:extLst>
                <a:ext uri="{63B3BB69-23CF-44E3-9099-C40C66FF867C}">
                  <a14:compatExt spid="_x0000_s47253"/>
                </a:ext>
                <a:ext uri="{FF2B5EF4-FFF2-40B4-BE49-F238E27FC236}">
                  <a16:creationId xmlns:a16="http://schemas.microsoft.com/office/drawing/2014/main" id="{00000000-0008-0000-0400-00009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32</xdr:row>
          <xdr:rowOff>137160</xdr:rowOff>
        </xdr:from>
        <xdr:to>
          <xdr:col>18</xdr:col>
          <xdr:colOff>594360</xdr:colOff>
          <xdr:row>32</xdr:row>
          <xdr:rowOff>594360</xdr:rowOff>
        </xdr:to>
        <xdr:sp macro="" textlink="">
          <xdr:nvSpPr>
            <xdr:cNvPr id="47254" name="Check Box 150" hidden="1">
              <a:extLst>
                <a:ext uri="{63B3BB69-23CF-44E3-9099-C40C66FF867C}">
                  <a14:compatExt spid="_x0000_s47254"/>
                </a:ext>
                <a:ext uri="{FF2B5EF4-FFF2-40B4-BE49-F238E27FC236}">
                  <a16:creationId xmlns:a16="http://schemas.microsoft.com/office/drawing/2014/main" id="{00000000-0008-0000-0400-00009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32</xdr:row>
          <xdr:rowOff>137160</xdr:rowOff>
        </xdr:from>
        <xdr:to>
          <xdr:col>6</xdr:col>
          <xdr:colOff>594360</xdr:colOff>
          <xdr:row>32</xdr:row>
          <xdr:rowOff>594360</xdr:rowOff>
        </xdr:to>
        <xdr:sp macro="" textlink="">
          <xdr:nvSpPr>
            <xdr:cNvPr id="47255" name="Check Box 151" hidden="1">
              <a:extLst>
                <a:ext uri="{63B3BB69-23CF-44E3-9099-C40C66FF867C}">
                  <a14:compatExt spid="_x0000_s47255"/>
                </a:ext>
                <a:ext uri="{FF2B5EF4-FFF2-40B4-BE49-F238E27FC236}">
                  <a16:creationId xmlns:a16="http://schemas.microsoft.com/office/drawing/2014/main" id="{00000000-0008-0000-0400-00009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32</xdr:row>
          <xdr:rowOff>137160</xdr:rowOff>
        </xdr:from>
        <xdr:to>
          <xdr:col>8</xdr:col>
          <xdr:colOff>594360</xdr:colOff>
          <xdr:row>32</xdr:row>
          <xdr:rowOff>594360</xdr:rowOff>
        </xdr:to>
        <xdr:sp macro="" textlink="">
          <xdr:nvSpPr>
            <xdr:cNvPr id="47256" name="Check Box 152" hidden="1">
              <a:extLst>
                <a:ext uri="{63B3BB69-23CF-44E3-9099-C40C66FF867C}">
                  <a14:compatExt spid="_x0000_s47256"/>
                </a:ext>
                <a:ext uri="{FF2B5EF4-FFF2-40B4-BE49-F238E27FC236}">
                  <a16:creationId xmlns:a16="http://schemas.microsoft.com/office/drawing/2014/main" id="{00000000-0008-0000-0400-000098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312420</xdr:colOff>
          <xdr:row>32</xdr:row>
          <xdr:rowOff>137160</xdr:rowOff>
        </xdr:from>
        <xdr:to>
          <xdr:col>10</xdr:col>
          <xdr:colOff>594360</xdr:colOff>
          <xdr:row>32</xdr:row>
          <xdr:rowOff>594360</xdr:rowOff>
        </xdr:to>
        <xdr:sp macro="" textlink="">
          <xdr:nvSpPr>
            <xdr:cNvPr id="47257" name="Check Box 153" hidden="1">
              <a:extLst>
                <a:ext uri="{63B3BB69-23CF-44E3-9099-C40C66FF867C}">
                  <a14:compatExt spid="_x0000_s47257"/>
                </a:ext>
                <a:ext uri="{FF2B5EF4-FFF2-40B4-BE49-F238E27FC236}">
                  <a16:creationId xmlns:a16="http://schemas.microsoft.com/office/drawing/2014/main" id="{00000000-0008-0000-0400-00009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312420</xdr:colOff>
          <xdr:row>32</xdr:row>
          <xdr:rowOff>137160</xdr:rowOff>
        </xdr:from>
        <xdr:to>
          <xdr:col>12</xdr:col>
          <xdr:colOff>594360</xdr:colOff>
          <xdr:row>32</xdr:row>
          <xdr:rowOff>594360</xdr:rowOff>
        </xdr:to>
        <xdr:sp macro="" textlink="">
          <xdr:nvSpPr>
            <xdr:cNvPr id="47258" name="Check Box 154" hidden="1">
              <a:extLst>
                <a:ext uri="{63B3BB69-23CF-44E3-9099-C40C66FF867C}">
                  <a14:compatExt spid="_x0000_s47258"/>
                </a:ext>
                <a:ext uri="{FF2B5EF4-FFF2-40B4-BE49-F238E27FC236}">
                  <a16:creationId xmlns:a16="http://schemas.microsoft.com/office/drawing/2014/main" id="{00000000-0008-0000-0400-00009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312420</xdr:colOff>
          <xdr:row>32</xdr:row>
          <xdr:rowOff>137160</xdr:rowOff>
        </xdr:from>
        <xdr:to>
          <xdr:col>14</xdr:col>
          <xdr:colOff>594360</xdr:colOff>
          <xdr:row>32</xdr:row>
          <xdr:rowOff>594360</xdr:rowOff>
        </xdr:to>
        <xdr:sp macro="" textlink="">
          <xdr:nvSpPr>
            <xdr:cNvPr id="47259" name="Check Box 155" hidden="1">
              <a:extLst>
                <a:ext uri="{63B3BB69-23CF-44E3-9099-C40C66FF867C}">
                  <a14:compatExt spid="_x0000_s47259"/>
                </a:ext>
                <a:ext uri="{FF2B5EF4-FFF2-40B4-BE49-F238E27FC236}">
                  <a16:creationId xmlns:a16="http://schemas.microsoft.com/office/drawing/2014/main" id="{00000000-0008-0000-0400-00009B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312420</xdr:colOff>
          <xdr:row>32</xdr:row>
          <xdr:rowOff>137160</xdr:rowOff>
        </xdr:from>
        <xdr:to>
          <xdr:col>16</xdr:col>
          <xdr:colOff>594360</xdr:colOff>
          <xdr:row>32</xdr:row>
          <xdr:rowOff>594360</xdr:rowOff>
        </xdr:to>
        <xdr:sp macro="" textlink="">
          <xdr:nvSpPr>
            <xdr:cNvPr id="47260" name="Check Box 156" hidden="1">
              <a:extLst>
                <a:ext uri="{63B3BB69-23CF-44E3-9099-C40C66FF867C}">
                  <a14:compatExt spid="_x0000_s47260"/>
                </a:ext>
                <a:ext uri="{FF2B5EF4-FFF2-40B4-BE49-F238E27FC236}">
                  <a16:creationId xmlns:a16="http://schemas.microsoft.com/office/drawing/2014/main" id="{00000000-0008-0000-0400-00009C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312420</xdr:colOff>
          <xdr:row>32</xdr:row>
          <xdr:rowOff>137160</xdr:rowOff>
        </xdr:from>
        <xdr:to>
          <xdr:col>18</xdr:col>
          <xdr:colOff>594360</xdr:colOff>
          <xdr:row>32</xdr:row>
          <xdr:rowOff>594360</xdr:rowOff>
        </xdr:to>
        <xdr:sp macro="" textlink="">
          <xdr:nvSpPr>
            <xdr:cNvPr id="47261" name="Check Box 157" hidden="1">
              <a:extLst>
                <a:ext uri="{63B3BB69-23CF-44E3-9099-C40C66FF867C}">
                  <a14:compatExt spid="_x0000_s47261"/>
                </a:ext>
                <a:ext uri="{FF2B5EF4-FFF2-40B4-BE49-F238E27FC236}">
                  <a16:creationId xmlns:a16="http://schemas.microsoft.com/office/drawing/2014/main" id="{00000000-0008-0000-0400-00009D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32</xdr:row>
          <xdr:rowOff>137160</xdr:rowOff>
        </xdr:from>
        <xdr:to>
          <xdr:col>8</xdr:col>
          <xdr:colOff>594360</xdr:colOff>
          <xdr:row>32</xdr:row>
          <xdr:rowOff>594360</xdr:rowOff>
        </xdr:to>
        <xdr:sp macro="" textlink="">
          <xdr:nvSpPr>
            <xdr:cNvPr id="47262" name="Check Box 158" hidden="1">
              <a:extLst>
                <a:ext uri="{63B3BB69-23CF-44E3-9099-C40C66FF867C}">
                  <a14:compatExt spid="_x0000_s47262"/>
                </a:ext>
                <a:ext uri="{FF2B5EF4-FFF2-40B4-BE49-F238E27FC236}">
                  <a16:creationId xmlns:a16="http://schemas.microsoft.com/office/drawing/2014/main" id="{00000000-0008-0000-0400-00009E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32</xdr:row>
          <xdr:rowOff>137160</xdr:rowOff>
        </xdr:from>
        <xdr:to>
          <xdr:col>8</xdr:col>
          <xdr:colOff>594360</xdr:colOff>
          <xdr:row>32</xdr:row>
          <xdr:rowOff>594360</xdr:rowOff>
        </xdr:to>
        <xdr:sp macro="" textlink="">
          <xdr:nvSpPr>
            <xdr:cNvPr id="47263" name="Check Box 159" hidden="1">
              <a:extLst>
                <a:ext uri="{63B3BB69-23CF-44E3-9099-C40C66FF867C}">
                  <a14:compatExt spid="_x0000_s47263"/>
                </a:ext>
                <a:ext uri="{FF2B5EF4-FFF2-40B4-BE49-F238E27FC236}">
                  <a16:creationId xmlns:a16="http://schemas.microsoft.com/office/drawing/2014/main" id="{00000000-0008-0000-0400-00009F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32</xdr:row>
          <xdr:rowOff>137160</xdr:rowOff>
        </xdr:from>
        <xdr:to>
          <xdr:col>8</xdr:col>
          <xdr:colOff>594360</xdr:colOff>
          <xdr:row>32</xdr:row>
          <xdr:rowOff>594360</xdr:rowOff>
        </xdr:to>
        <xdr:sp macro="" textlink="">
          <xdr:nvSpPr>
            <xdr:cNvPr id="47264" name="Check Box 160" hidden="1">
              <a:extLst>
                <a:ext uri="{63B3BB69-23CF-44E3-9099-C40C66FF867C}">
                  <a14:compatExt spid="_x0000_s47264"/>
                </a:ext>
                <a:ext uri="{FF2B5EF4-FFF2-40B4-BE49-F238E27FC236}">
                  <a16:creationId xmlns:a16="http://schemas.microsoft.com/office/drawing/2014/main" id="{00000000-0008-0000-0400-0000A0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335280</xdr:colOff>
          <xdr:row>8</xdr:row>
          <xdr:rowOff>160020</xdr:rowOff>
        </xdr:from>
        <xdr:to>
          <xdr:col>9</xdr:col>
          <xdr:colOff>0</xdr:colOff>
          <xdr:row>8</xdr:row>
          <xdr:rowOff>563880</xdr:rowOff>
        </xdr:to>
        <xdr:sp macro="" textlink="">
          <xdr:nvSpPr>
            <xdr:cNvPr id="47265" name="Check Box 161" hidden="1">
              <a:extLst>
                <a:ext uri="{63B3BB69-23CF-44E3-9099-C40C66FF867C}">
                  <a14:compatExt spid="_x0000_s47265"/>
                </a:ext>
                <a:ext uri="{FF2B5EF4-FFF2-40B4-BE49-F238E27FC236}">
                  <a16:creationId xmlns:a16="http://schemas.microsoft.com/office/drawing/2014/main" id="{00000000-0008-0000-0400-0000A1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0">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670560</xdr:colOff>
          <xdr:row>8</xdr:row>
          <xdr:rowOff>190500</xdr:rowOff>
        </xdr:from>
        <xdr:to>
          <xdr:col>21</xdr:col>
          <xdr:colOff>1173480</xdr:colOff>
          <xdr:row>8</xdr:row>
          <xdr:rowOff>579120</xdr:rowOff>
        </xdr:to>
        <xdr:sp macro="" textlink="">
          <xdr:nvSpPr>
            <xdr:cNvPr id="47266" name="Check Box 162" hidden="1">
              <a:extLst>
                <a:ext uri="{63B3BB69-23CF-44E3-9099-C40C66FF867C}">
                  <a14:compatExt spid="_x0000_s47266"/>
                </a:ext>
                <a:ext uri="{FF2B5EF4-FFF2-40B4-BE49-F238E27FC236}">
                  <a16:creationId xmlns:a16="http://schemas.microsoft.com/office/drawing/2014/main" id="{00000000-0008-0000-0400-0000A2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3">
          <a:schemeClr val="dk1"/>
        </a:lnRef>
        <a:fillRef idx="0">
          <a:schemeClr val="dk1"/>
        </a:fillRef>
        <a:effectRef idx="2">
          <a:schemeClr val="dk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165.xml"/><Relationship Id="rId21" Type="http://schemas.openxmlformats.org/officeDocument/2006/relationships/ctrlProp" Target="../ctrlProps/ctrlProp69.xml"/><Relationship Id="rId42" Type="http://schemas.openxmlformats.org/officeDocument/2006/relationships/ctrlProp" Target="../ctrlProps/ctrlProp90.xml"/><Relationship Id="rId63" Type="http://schemas.openxmlformats.org/officeDocument/2006/relationships/ctrlProp" Target="../ctrlProps/ctrlProp111.xml"/><Relationship Id="rId84" Type="http://schemas.openxmlformats.org/officeDocument/2006/relationships/ctrlProp" Target="../ctrlProps/ctrlProp132.xml"/><Relationship Id="rId138" Type="http://schemas.openxmlformats.org/officeDocument/2006/relationships/ctrlProp" Target="../ctrlProps/ctrlProp186.xml"/><Relationship Id="rId159" Type="http://schemas.openxmlformats.org/officeDocument/2006/relationships/ctrlProp" Target="../ctrlProps/ctrlProp207.xml"/><Relationship Id="rId107" Type="http://schemas.openxmlformats.org/officeDocument/2006/relationships/ctrlProp" Target="../ctrlProps/ctrlProp155.xml"/><Relationship Id="rId11" Type="http://schemas.openxmlformats.org/officeDocument/2006/relationships/ctrlProp" Target="../ctrlProps/ctrlProp59.xml"/><Relationship Id="rId32" Type="http://schemas.openxmlformats.org/officeDocument/2006/relationships/ctrlProp" Target="../ctrlProps/ctrlProp80.xml"/><Relationship Id="rId53" Type="http://schemas.openxmlformats.org/officeDocument/2006/relationships/ctrlProp" Target="../ctrlProps/ctrlProp101.xml"/><Relationship Id="rId74" Type="http://schemas.openxmlformats.org/officeDocument/2006/relationships/ctrlProp" Target="../ctrlProps/ctrlProp122.xml"/><Relationship Id="rId128" Type="http://schemas.openxmlformats.org/officeDocument/2006/relationships/ctrlProp" Target="../ctrlProps/ctrlProp176.xml"/><Relationship Id="rId149" Type="http://schemas.openxmlformats.org/officeDocument/2006/relationships/ctrlProp" Target="../ctrlProps/ctrlProp197.xml"/><Relationship Id="rId5" Type="http://schemas.openxmlformats.org/officeDocument/2006/relationships/ctrlProp" Target="../ctrlProps/ctrlProp53.xml"/><Relationship Id="rId95" Type="http://schemas.openxmlformats.org/officeDocument/2006/relationships/ctrlProp" Target="../ctrlProps/ctrlProp143.xml"/><Relationship Id="rId160" Type="http://schemas.openxmlformats.org/officeDocument/2006/relationships/ctrlProp" Target="../ctrlProps/ctrlProp208.xml"/><Relationship Id="rId22" Type="http://schemas.openxmlformats.org/officeDocument/2006/relationships/ctrlProp" Target="../ctrlProps/ctrlProp70.xml"/><Relationship Id="rId43" Type="http://schemas.openxmlformats.org/officeDocument/2006/relationships/ctrlProp" Target="../ctrlProps/ctrlProp91.xml"/><Relationship Id="rId64" Type="http://schemas.openxmlformats.org/officeDocument/2006/relationships/ctrlProp" Target="../ctrlProps/ctrlProp112.xml"/><Relationship Id="rId118" Type="http://schemas.openxmlformats.org/officeDocument/2006/relationships/ctrlProp" Target="../ctrlProps/ctrlProp166.xml"/><Relationship Id="rId139" Type="http://schemas.openxmlformats.org/officeDocument/2006/relationships/ctrlProp" Target="../ctrlProps/ctrlProp187.xml"/><Relationship Id="rId85" Type="http://schemas.openxmlformats.org/officeDocument/2006/relationships/ctrlProp" Target="../ctrlProps/ctrlProp133.xml"/><Relationship Id="rId150" Type="http://schemas.openxmlformats.org/officeDocument/2006/relationships/ctrlProp" Target="../ctrlProps/ctrlProp198.xml"/><Relationship Id="rId12" Type="http://schemas.openxmlformats.org/officeDocument/2006/relationships/ctrlProp" Target="../ctrlProps/ctrlProp60.xml"/><Relationship Id="rId17" Type="http://schemas.openxmlformats.org/officeDocument/2006/relationships/ctrlProp" Target="../ctrlProps/ctrlProp65.xml"/><Relationship Id="rId33" Type="http://schemas.openxmlformats.org/officeDocument/2006/relationships/ctrlProp" Target="../ctrlProps/ctrlProp81.xml"/><Relationship Id="rId38" Type="http://schemas.openxmlformats.org/officeDocument/2006/relationships/ctrlProp" Target="../ctrlProps/ctrlProp86.xml"/><Relationship Id="rId59" Type="http://schemas.openxmlformats.org/officeDocument/2006/relationships/ctrlProp" Target="../ctrlProps/ctrlProp107.xml"/><Relationship Id="rId103" Type="http://schemas.openxmlformats.org/officeDocument/2006/relationships/ctrlProp" Target="../ctrlProps/ctrlProp151.xml"/><Relationship Id="rId108" Type="http://schemas.openxmlformats.org/officeDocument/2006/relationships/ctrlProp" Target="../ctrlProps/ctrlProp156.xml"/><Relationship Id="rId124" Type="http://schemas.openxmlformats.org/officeDocument/2006/relationships/ctrlProp" Target="../ctrlProps/ctrlProp172.xml"/><Relationship Id="rId129" Type="http://schemas.openxmlformats.org/officeDocument/2006/relationships/ctrlProp" Target="../ctrlProps/ctrlProp177.xml"/><Relationship Id="rId54" Type="http://schemas.openxmlformats.org/officeDocument/2006/relationships/ctrlProp" Target="../ctrlProps/ctrlProp102.xml"/><Relationship Id="rId70" Type="http://schemas.openxmlformats.org/officeDocument/2006/relationships/ctrlProp" Target="../ctrlProps/ctrlProp118.xml"/><Relationship Id="rId75" Type="http://schemas.openxmlformats.org/officeDocument/2006/relationships/ctrlProp" Target="../ctrlProps/ctrlProp123.xml"/><Relationship Id="rId91" Type="http://schemas.openxmlformats.org/officeDocument/2006/relationships/ctrlProp" Target="../ctrlProps/ctrlProp139.xml"/><Relationship Id="rId96" Type="http://schemas.openxmlformats.org/officeDocument/2006/relationships/ctrlProp" Target="../ctrlProps/ctrlProp144.xml"/><Relationship Id="rId140" Type="http://schemas.openxmlformats.org/officeDocument/2006/relationships/ctrlProp" Target="../ctrlProps/ctrlProp188.xml"/><Relationship Id="rId145" Type="http://schemas.openxmlformats.org/officeDocument/2006/relationships/ctrlProp" Target="../ctrlProps/ctrlProp193.xml"/><Relationship Id="rId161" Type="http://schemas.openxmlformats.org/officeDocument/2006/relationships/ctrlProp" Target="../ctrlProps/ctrlProp209.xml"/><Relationship Id="rId1" Type="http://schemas.openxmlformats.org/officeDocument/2006/relationships/printerSettings" Target="../printerSettings/printerSettings4.bin"/><Relationship Id="rId6" Type="http://schemas.openxmlformats.org/officeDocument/2006/relationships/ctrlProp" Target="../ctrlProps/ctrlProp54.xml"/><Relationship Id="rId23" Type="http://schemas.openxmlformats.org/officeDocument/2006/relationships/ctrlProp" Target="../ctrlProps/ctrlProp71.xml"/><Relationship Id="rId28" Type="http://schemas.openxmlformats.org/officeDocument/2006/relationships/ctrlProp" Target="../ctrlProps/ctrlProp76.xml"/><Relationship Id="rId49" Type="http://schemas.openxmlformats.org/officeDocument/2006/relationships/ctrlProp" Target="../ctrlProps/ctrlProp97.xml"/><Relationship Id="rId114" Type="http://schemas.openxmlformats.org/officeDocument/2006/relationships/ctrlProp" Target="../ctrlProps/ctrlProp162.xml"/><Relationship Id="rId119" Type="http://schemas.openxmlformats.org/officeDocument/2006/relationships/ctrlProp" Target="../ctrlProps/ctrlProp167.xml"/><Relationship Id="rId44" Type="http://schemas.openxmlformats.org/officeDocument/2006/relationships/ctrlProp" Target="../ctrlProps/ctrlProp92.xml"/><Relationship Id="rId60" Type="http://schemas.openxmlformats.org/officeDocument/2006/relationships/ctrlProp" Target="../ctrlProps/ctrlProp108.xml"/><Relationship Id="rId65" Type="http://schemas.openxmlformats.org/officeDocument/2006/relationships/ctrlProp" Target="../ctrlProps/ctrlProp113.xml"/><Relationship Id="rId81" Type="http://schemas.openxmlformats.org/officeDocument/2006/relationships/ctrlProp" Target="../ctrlProps/ctrlProp129.xml"/><Relationship Id="rId86" Type="http://schemas.openxmlformats.org/officeDocument/2006/relationships/ctrlProp" Target="../ctrlProps/ctrlProp134.xml"/><Relationship Id="rId130" Type="http://schemas.openxmlformats.org/officeDocument/2006/relationships/ctrlProp" Target="../ctrlProps/ctrlProp178.xml"/><Relationship Id="rId135" Type="http://schemas.openxmlformats.org/officeDocument/2006/relationships/ctrlProp" Target="../ctrlProps/ctrlProp183.xml"/><Relationship Id="rId151" Type="http://schemas.openxmlformats.org/officeDocument/2006/relationships/ctrlProp" Target="../ctrlProps/ctrlProp199.xml"/><Relationship Id="rId156" Type="http://schemas.openxmlformats.org/officeDocument/2006/relationships/ctrlProp" Target="../ctrlProps/ctrlProp204.xml"/><Relationship Id="rId13" Type="http://schemas.openxmlformats.org/officeDocument/2006/relationships/ctrlProp" Target="../ctrlProps/ctrlProp61.xml"/><Relationship Id="rId18" Type="http://schemas.openxmlformats.org/officeDocument/2006/relationships/ctrlProp" Target="../ctrlProps/ctrlProp66.xml"/><Relationship Id="rId39" Type="http://schemas.openxmlformats.org/officeDocument/2006/relationships/ctrlProp" Target="../ctrlProps/ctrlProp87.xml"/><Relationship Id="rId109" Type="http://schemas.openxmlformats.org/officeDocument/2006/relationships/ctrlProp" Target="../ctrlProps/ctrlProp157.xml"/><Relationship Id="rId34" Type="http://schemas.openxmlformats.org/officeDocument/2006/relationships/ctrlProp" Target="../ctrlProps/ctrlProp82.xml"/><Relationship Id="rId50" Type="http://schemas.openxmlformats.org/officeDocument/2006/relationships/ctrlProp" Target="../ctrlProps/ctrlProp98.xml"/><Relationship Id="rId55" Type="http://schemas.openxmlformats.org/officeDocument/2006/relationships/ctrlProp" Target="../ctrlProps/ctrlProp103.xml"/><Relationship Id="rId76" Type="http://schemas.openxmlformats.org/officeDocument/2006/relationships/ctrlProp" Target="../ctrlProps/ctrlProp124.xml"/><Relationship Id="rId97" Type="http://schemas.openxmlformats.org/officeDocument/2006/relationships/ctrlProp" Target="../ctrlProps/ctrlProp145.xml"/><Relationship Id="rId104" Type="http://schemas.openxmlformats.org/officeDocument/2006/relationships/ctrlProp" Target="../ctrlProps/ctrlProp152.xml"/><Relationship Id="rId120" Type="http://schemas.openxmlformats.org/officeDocument/2006/relationships/ctrlProp" Target="../ctrlProps/ctrlProp168.xml"/><Relationship Id="rId125" Type="http://schemas.openxmlformats.org/officeDocument/2006/relationships/ctrlProp" Target="../ctrlProps/ctrlProp173.xml"/><Relationship Id="rId141" Type="http://schemas.openxmlformats.org/officeDocument/2006/relationships/ctrlProp" Target="../ctrlProps/ctrlProp189.xml"/><Relationship Id="rId146" Type="http://schemas.openxmlformats.org/officeDocument/2006/relationships/ctrlProp" Target="../ctrlProps/ctrlProp194.xml"/><Relationship Id="rId7" Type="http://schemas.openxmlformats.org/officeDocument/2006/relationships/ctrlProp" Target="../ctrlProps/ctrlProp55.xml"/><Relationship Id="rId71" Type="http://schemas.openxmlformats.org/officeDocument/2006/relationships/ctrlProp" Target="../ctrlProps/ctrlProp119.xml"/><Relationship Id="rId92" Type="http://schemas.openxmlformats.org/officeDocument/2006/relationships/ctrlProp" Target="../ctrlProps/ctrlProp140.xml"/><Relationship Id="rId162" Type="http://schemas.openxmlformats.org/officeDocument/2006/relationships/ctrlProp" Target="../ctrlProps/ctrlProp210.xml"/><Relationship Id="rId2" Type="http://schemas.openxmlformats.org/officeDocument/2006/relationships/drawing" Target="../drawings/drawing5.xml"/><Relationship Id="rId29" Type="http://schemas.openxmlformats.org/officeDocument/2006/relationships/ctrlProp" Target="../ctrlProps/ctrlProp77.xml"/><Relationship Id="rId24" Type="http://schemas.openxmlformats.org/officeDocument/2006/relationships/ctrlProp" Target="../ctrlProps/ctrlProp72.xml"/><Relationship Id="rId40" Type="http://schemas.openxmlformats.org/officeDocument/2006/relationships/ctrlProp" Target="../ctrlProps/ctrlProp88.xml"/><Relationship Id="rId45" Type="http://schemas.openxmlformats.org/officeDocument/2006/relationships/ctrlProp" Target="../ctrlProps/ctrlProp93.xml"/><Relationship Id="rId66" Type="http://schemas.openxmlformats.org/officeDocument/2006/relationships/ctrlProp" Target="../ctrlProps/ctrlProp114.xml"/><Relationship Id="rId87" Type="http://schemas.openxmlformats.org/officeDocument/2006/relationships/ctrlProp" Target="../ctrlProps/ctrlProp135.xml"/><Relationship Id="rId110" Type="http://schemas.openxmlformats.org/officeDocument/2006/relationships/ctrlProp" Target="../ctrlProps/ctrlProp158.xml"/><Relationship Id="rId115" Type="http://schemas.openxmlformats.org/officeDocument/2006/relationships/ctrlProp" Target="../ctrlProps/ctrlProp163.xml"/><Relationship Id="rId131" Type="http://schemas.openxmlformats.org/officeDocument/2006/relationships/ctrlProp" Target="../ctrlProps/ctrlProp179.xml"/><Relationship Id="rId136" Type="http://schemas.openxmlformats.org/officeDocument/2006/relationships/ctrlProp" Target="../ctrlProps/ctrlProp184.xml"/><Relationship Id="rId157" Type="http://schemas.openxmlformats.org/officeDocument/2006/relationships/ctrlProp" Target="../ctrlProps/ctrlProp205.xml"/><Relationship Id="rId61" Type="http://schemas.openxmlformats.org/officeDocument/2006/relationships/ctrlProp" Target="../ctrlProps/ctrlProp109.xml"/><Relationship Id="rId82" Type="http://schemas.openxmlformats.org/officeDocument/2006/relationships/ctrlProp" Target="../ctrlProps/ctrlProp130.xml"/><Relationship Id="rId152" Type="http://schemas.openxmlformats.org/officeDocument/2006/relationships/ctrlProp" Target="../ctrlProps/ctrlProp200.xml"/><Relationship Id="rId19" Type="http://schemas.openxmlformats.org/officeDocument/2006/relationships/ctrlProp" Target="../ctrlProps/ctrlProp67.xml"/><Relationship Id="rId14" Type="http://schemas.openxmlformats.org/officeDocument/2006/relationships/ctrlProp" Target="../ctrlProps/ctrlProp62.xml"/><Relationship Id="rId30" Type="http://schemas.openxmlformats.org/officeDocument/2006/relationships/ctrlProp" Target="../ctrlProps/ctrlProp78.xml"/><Relationship Id="rId35" Type="http://schemas.openxmlformats.org/officeDocument/2006/relationships/ctrlProp" Target="../ctrlProps/ctrlProp83.xml"/><Relationship Id="rId56" Type="http://schemas.openxmlformats.org/officeDocument/2006/relationships/ctrlProp" Target="../ctrlProps/ctrlProp104.xml"/><Relationship Id="rId77" Type="http://schemas.openxmlformats.org/officeDocument/2006/relationships/ctrlProp" Target="../ctrlProps/ctrlProp125.xml"/><Relationship Id="rId100" Type="http://schemas.openxmlformats.org/officeDocument/2006/relationships/ctrlProp" Target="../ctrlProps/ctrlProp148.xml"/><Relationship Id="rId105" Type="http://schemas.openxmlformats.org/officeDocument/2006/relationships/ctrlProp" Target="../ctrlProps/ctrlProp153.xml"/><Relationship Id="rId126" Type="http://schemas.openxmlformats.org/officeDocument/2006/relationships/ctrlProp" Target="../ctrlProps/ctrlProp174.xml"/><Relationship Id="rId147" Type="http://schemas.openxmlformats.org/officeDocument/2006/relationships/ctrlProp" Target="../ctrlProps/ctrlProp195.xml"/><Relationship Id="rId8" Type="http://schemas.openxmlformats.org/officeDocument/2006/relationships/ctrlProp" Target="../ctrlProps/ctrlProp56.xml"/><Relationship Id="rId51" Type="http://schemas.openxmlformats.org/officeDocument/2006/relationships/ctrlProp" Target="../ctrlProps/ctrlProp99.xml"/><Relationship Id="rId72" Type="http://schemas.openxmlformats.org/officeDocument/2006/relationships/ctrlProp" Target="../ctrlProps/ctrlProp120.xml"/><Relationship Id="rId93" Type="http://schemas.openxmlformats.org/officeDocument/2006/relationships/ctrlProp" Target="../ctrlProps/ctrlProp141.xml"/><Relationship Id="rId98" Type="http://schemas.openxmlformats.org/officeDocument/2006/relationships/ctrlProp" Target="../ctrlProps/ctrlProp146.xml"/><Relationship Id="rId121" Type="http://schemas.openxmlformats.org/officeDocument/2006/relationships/ctrlProp" Target="../ctrlProps/ctrlProp169.xml"/><Relationship Id="rId142" Type="http://schemas.openxmlformats.org/officeDocument/2006/relationships/ctrlProp" Target="../ctrlProps/ctrlProp190.xml"/><Relationship Id="rId163" Type="http://schemas.openxmlformats.org/officeDocument/2006/relationships/ctrlProp" Target="../ctrlProps/ctrlProp211.xml"/><Relationship Id="rId3" Type="http://schemas.openxmlformats.org/officeDocument/2006/relationships/vmlDrawing" Target="../drawings/vmlDrawing2.vml"/><Relationship Id="rId25" Type="http://schemas.openxmlformats.org/officeDocument/2006/relationships/ctrlProp" Target="../ctrlProps/ctrlProp73.xml"/><Relationship Id="rId46" Type="http://schemas.openxmlformats.org/officeDocument/2006/relationships/ctrlProp" Target="../ctrlProps/ctrlProp94.xml"/><Relationship Id="rId67" Type="http://schemas.openxmlformats.org/officeDocument/2006/relationships/ctrlProp" Target="../ctrlProps/ctrlProp115.xml"/><Relationship Id="rId116" Type="http://schemas.openxmlformats.org/officeDocument/2006/relationships/ctrlProp" Target="../ctrlProps/ctrlProp164.xml"/><Relationship Id="rId137" Type="http://schemas.openxmlformats.org/officeDocument/2006/relationships/ctrlProp" Target="../ctrlProps/ctrlProp185.xml"/><Relationship Id="rId158" Type="http://schemas.openxmlformats.org/officeDocument/2006/relationships/ctrlProp" Target="../ctrlProps/ctrlProp206.xml"/><Relationship Id="rId20" Type="http://schemas.openxmlformats.org/officeDocument/2006/relationships/ctrlProp" Target="../ctrlProps/ctrlProp68.xml"/><Relationship Id="rId41" Type="http://schemas.openxmlformats.org/officeDocument/2006/relationships/ctrlProp" Target="../ctrlProps/ctrlProp89.xml"/><Relationship Id="rId62" Type="http://schemas.openxmlformats.org/officeDocument/2006/relationships/ctrlProp" Target="../ctrlProps/ctrlProp110.xml"/><Relationship Id="rId83" Type="http://schemas.openxmlformats.org/officeDocument/2006/relationships/ctrlProp" Target="../ctrlProps/ctrlProp131.xml"/><Relationship Id="rId88" Type="http://schemas.openxmlformats.org/officeDocument/2006/relationships/ctrlProp" Target="../ctrlProps/ctrlProp136.xml"/><Relationship Id="rId111" Type="http://schemas.openxmlformats.org/officeDocument/2006/relationships/ctrlProp" Target="../ctrlProps/ctrlProp159.xml"/><Relationship Id="rId132" Type="http://schemas.openxmlformats.org/officeDocument/2006/relationships/ctrlProp" Target="../ctrlProps/ctrlProp180.xml"/><Relationship Id="rId153" Type="http://schemas.openxmlformats.org/officeDocument/2006/relationships/ctrlProp" Target="../ctrlProps/ctrlProp201.xml"/><Relationship Id="rId15" Type="http://schemas.openxmlformats.org/officeDocument/2006/relationships/ctrlProp" Target="../ctrlProps/ctrlProp63.xml"/><Relationship Id="rId36" Type="http://schemas.openxmlformats.org/officeDocument/2006/relationships/ctrlProp" Target="../ctrlProps/ctrlProp84.xml"/><Relationship Id="rId57" Type="http://schemas.openxmlformats.org/officeDocument/2006/relationships/ctrlProp" Target="../ctrlProps/ctrlProp105.xml"/><Relationship Id="rId106" Type="http://schemas.openxmlformats.org/officeDocument/2006/relationships/ctrlProp" Target="../ctrlProps/ctrlProp154.xml"/><Relationship Id="rId127" Type="http://schemas.openxmlformats.org/officeDocument/2006/relationships/ctrlProp" Target="../ctrlProps/ctrlProp175.xml"/><Relationship Id="rId10" Type="http://schemas.openxmlformats.org/officeDocument/2006/relationships/ctrlProp" Target="../ctrlProps/ctrlProp58.xml"/><Relationship Id="rId31" Type="http://schemas.openxmlformats.org/officeDocument/2006/relationships/ctrlProp" Target="../ctrlProps/ctrlProp79.xml"/><Relationship Id="rId52" Type="http://schemas.openxmlformats.org/officeDocument/2006/relationships/ctrlProp" Target="../ctrlProps/ctrlProp100.xml"/><Relationship Id="rId73" Type="http://schemas.openxmlformats.org/officeDocument/2006/relationships/ctrlProp" Target="../ctrlProps/ctrlProp121.xml"/><Relationship Id="rId78" Type="http://schemas.openxmlformats.org/officeDocument/2006/relationships/ctrlProp" Target="../ctrlProps/ctrlProp126.xml"/><Relationship Id="rId94" Type="http://schemas.openxmlformats.org/officeDocument/2006/relationships/ctrlProp" Target="../ctrlProps/ctrlProp142.xml"/><Relationship Id="rId99" Type="http://schemas.openxmlformats.org/officeDocument/2006/relationships/ctrlProp" Target="../ctrlProps/ctrlProp147.xml"/><Relationship Id="rId101" Type="http://schemas.openxmlformats.org/officeDocument/2006/relationships/ctrlProp" Target="../ctrlProps/ctrlProp149.xml"/><Relationship Id="rId122" Type="http://schemas.openxmlformats.org/officeDocument/2006/relationships/ctrlProp" Target="../ctrlProps/ctrlProp170.xml"/><Relationship Id="rId143" Type="http://schemas.openxmlformats.org/officeDocument/2006/relationships/ctrlProp" Target="../ctrlProps/ctrlProp191.xml"/><Relationship Id="rId148" Type="http://schemas.openxmlformats.org/officeDocument/2006/relationships/ctrlProp" Target="../ctrlProps/ctrlProp196.xml"/><Relationship Id="rId164" Type="http://schemas.openxmlformats.org/officeDocument/2006/relationships/ctrlProp" Target="../ctrlProps/ctrlProp212.xml"/><Relationship Id="rId4" Type="http://schemas.openxmlformats.org/officeDocument/2006/relationships/ctrlProp" Target="../ctrlProps/ctrlProp52.xml"/><Relationship Id="rId9" Type="http://schemas.openxmlformats.org/officeDocument/2006/relationships/ctrlProp" Target="../ctrlProps/ctrlProp57.xml"/><Relationship Id="rId26" Type="http://schemas.openxmlformats.org/officeDocument/2006/relationships/ctrlProp" Target="../ctrlProps/ctrlProp74.xml"/><Relationship Id="rId47" Type="http://schemas.openxmlformats.org/officeDocument/2006/relationships/ctrlProp" Target="../ctrlProps/ctrlProp95.xml"/><Relationship Id="rId68" Type="http://schemas.openxmlformats.org/officeDocument/2006/relationships/ctrlProp" Target="../ctrlProps/ctrlProp116.xml"/><Relationship Id="rId89" Type="http://schemas.openxmlformats.org/officeDocument/2006/relationships/ctrlProp" Target="../ctrlProps/ctrlProp137.xml"/><Relationship Id="rId112" Type="http://schemas.openxmlformats.org/officeDocument/2006/relationships/ctrlProp" Target="../ctrlProps/ctrlProp160.xml"/><Relationship Id="rId133" Type="http://schemas.openxmlformats.org/officeDocument/2006/relationships/ctrlProp" Target="../ctrlProps/ctrlProp181.xml"/><Relationship Id="rId154" Type="http://schemas.openxmlformats.org/officeDocument/2006/relationships/ctrlProp" Target="../ctrlProps/ctrlProp202.xml"/><Relationship Id="rId16" Type="http://schemas.openxmlformats.org/officeDocument/2006/relationships/ctrlProp" Target="../ctrlProps/ctrlProp64.xml"/><Relationship Id="rId37" Type="http://schemas.openxmlformats.org/officeDocument/2006/relationships/ctrlProp" Target="../ctrlProps/ctrlProp85.xml"/><Relationship Id="rId58" Type="http://schemas.openxmlformats.org/officeDocument/2006/relationships/ctrlProp" Target="../ctrlProps/ctrlProp106.xml"/><Relationship Id="rId79" Type="http://schemas.openxmlformats.org/officeDocument/2006/relationships/ctrlProp" Target="../ctrlProps/ctrlProp127.xml"/><Relationship Id="rId102" Type="http://schemas.openxmlformats.org/officeDocument/2006/relationships/ctrlProp" Target="../ctrlProps/ctrlProp150.xml"/><Relationship Id="rId123" Type="http://schemas.openxmlformats.org/officeDocument/2006/relationships/ctrlProp" Target="../ctrlProps/ctrlProp171.xml"/><Relationship Id="rId144" Type="http://schemas.openxmlformats.org/officeDocument/2006/relationships/ctrlProp" Target="../ctrlProps/ctrlProp192.xml"/><Relationship Id="rId90" Type="http://schemas.openxmlformats.org/officeDocument/2006/relationships/ctrlProp" Target="../ctrlProps/ctrlProp138.xml"/><Relationship Id="rId165" Type="http://schemas.openxmlformats.org/officeDocument/2006/relationships/ctrlProp" Target="../ctrlProps/ctrlProp213.xml"/><Relationship Id="rId27" Type="http://schemas.openxmlformats.org/officeDocument/2006/relationships/ctrlProp" Target="../ctrlProps/ctrlProp75.xml"/><Relationship Id="rId48" Type="http://schemas.openxmlformats.org/officeDocument/2006/relationships/ctrlProp" Target="../ctrlProps/ctrlProp96.xml"/><Relationship Id="rId69" Type="http://schemas.openxmlformats.org/officeDocument/2006/relationships/ctrlProp" Target="../ctrlProps/ctrlProp117.xml"/><Relationship Id="rId113" Type="http://schemas.openxmlformats.org/officeDocument/2006/relationships/ctrlProp" Target="../ctrlProps/ctrlProp161.xml"/><Relationship Id="rId134" Type="http://schemas.openxmlformats.org/officeDocument/2006/relationships/ctrlProp" Target="../ctrlProps/ctrlProp182.xml"/><Relationship Id="rId80" Type="http://schemas.openxmlformats.org/officeDocument/2006/relationships/ctrlProp" Target="../ctrlProps/ctrlProp128.xml"/><Relationship Id="rId155" Type="http://schemas.openxmlformats.org/officeDocument/2006/relationships/ctrlProp" Target="../ctrlProps/ctrlProp20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9">
    <pageSetUpPr fitToPage="1"/>
  </sheetPr>
  <dimension ref="A1:BB439"/>
  <sheetViews>
    <sheetView tabSelected="1" zoomScale="60" zoomScaleNormal="60" zoomScaleSheetLayoutView="35" workbookViewId="0">
      <selection activeCell="A8" sqref="A8:U8"/>
    </sheetView>
  </sheetViews>
  <sheetFormatPr baseColWidth="10" defaultColWidth="10.69921875" defaultRowHeight="15.6"/>
  <cols>
    <col min="1" max="1" width="11" style="17" customWidth="1"/>
    <col min="2" max="2" width="19.19921875" style="17" customWidth="1"/>
    <col min="3" max="3" width="10.69921875" style="17"/>
    <col min="4" max="4" width="12" style="17" customWidth="1"/>
    <col min="5" max="5" width="10.5" style="17" bestFit="1" customWidth="1"/>
    <col min="6" max="6" width="10.69921875" style="17"/>
    <col min="7" max="7" width="11.69921875" style="17" bestFit="1" customWidth="1"/>
    <col min="8" max="8" width="13.69921875" style="17" bestFit="1" customWidth="1"/>
    <col min="9" max="10" width="10.69921875" style="17"/>
    <col min="11" max="11" width="15.19921875" style="17" customWidth="1"/>
    <col min="12" max="12" width="10.69921875" style="17"/>
    <col min="13" max="13" width="14.69921875" style="17" customWidth="1"/>
    <col min="14" max="14" width="10.69921875" style="17"/>
    <col min="15" max="15" width="12.69921875" style="17" customWidth="1"/>
    <col min="16" max="17" width="10.69921875" style="17"/>
    <col min="18" max="20" width="18.69921875" style="165" customWidth="1"/>
    <col min="21" max="21" width="21.69921875" style="165" customWidth="1"/>
    <col min="22" max="35" width="11.5" style="17" customWidth="1"/>
    <col min="36" max="16384" width="10.69921875" style="17"/>
  </cols>
  <sheetData>
    <row r="1" spans="1:54" ht="15.75" customHeight="1">
      <c r="A1" s="331"/>
      <c r="B1" s="332"/>
      <c r="C1" s="333"/>
      <c r="D1" s="329" t="s">
        <v>715</v>
      </c>
      <c r="E1" s="329"/>
      <c r="F1" s="329"/>
      <c r="G1" s="329"/>
      <c r="H1" s="329"/>
      <c r="I1" s="329"/>
      <c r="J1" s="329"/>
      <c r="K1" s="329"/>
      <c r="L1" s="329"/>
      <c r="M1" s="329"/>
      <c r="N1" s="329"/>
      <c r="O1" s="329"/>
      <c r="P1" s="329"/>
      <c r="Q1" s="329"/>
      <c r="R1" s="329"/>
      <c r="S1" s="329"/>
      <c r="T1" s="323" t="s">
        <v>794</v>
      </c>
      <c r="U1" s="324"/>
    </row>
    <row r="2" spans="1:54" ht="15.75" customHeight="1">
      <c r="A2" s="334"/>
      <c r="B2" s="335"/>
      <c r="C2" s="336"/>
      <c r="D2" s="329"/>
      <c r="E2" s="329"/>
      <c r="F2" s="329"/>
      <c r="G2" s="329"/>
      <c r="H2" s="329"/>
      <c r="I2" s="329"/>
      <c r="J2" s="329"/>
      <c r="K2" s="329"/>
      <c r="L2" s="329"/>
      <c r="M2" s="329"/>
      <c r="N2" s="329"/>
      <c r="O2" s="329"/>
      <c r="P2" s="329"/>
      <c r="Q2" s="329"/>
      <c r="R2" s="329"/>
      <c r="S2" s="329"/>
      <c r="T2" s="325"/>
      <c r="U2" s="326"/>
    </row>
    <row r="3" spans="1:54" ht="15.75" customHeight="1">
      <c r="A3" s="334"/>
      <c r="B3" s="335"/>
      <c r="C3" s="336"/>
      <c r="D3" s="329"/>
      <c r="E3" s="329"/>
      <c r="F3" s="329"/>
      <c r="G3" s="329"/>
      <c r="H3" s="329"/>
      <c r="I3" s="329"/>
      <c r="J3" s="329"/>
      <c r="K3" s="329"/>
      <c r="L3" s="329"/>
      <c r="M3" s="329"/>
      <c r="N3" s="329"/>
      <c r="O3" s="329"/>
      <c r="P3" s="329"/>
      <c r="Q3" s="329"/>
      <c r="R3" s="329"/>
      <c r="S3" s="329"/>
      <c r="T3" s="325"/>
      <c r="U3" s="326"/>
    </row>
    <row r="4" spans="1:54" ht="15.75" customHeight="1">
      <c r="A4" s="334"/>
      <c r="B4" s="335"/>
      <c r="C4" s="336"/>
      <c r="D4" s="329" t="s">
        <v>716</v>
      </c>
      <c r="E4" s="329"/>
      <c r="F4" s="329"/>
      <c r="G4" s="329"/>
      <c r="H4" s="329"/>
      <c r="I4" s="329"/>
      <c r="J4" s="329"/>
      <c r="K4" s="329"/>
      <c r="L4" s="329"/>
      <c r="M4" s="329"/>
      <c r="N4" s="329"/>
      <c r="O4" s="329"/>
      <c r="P4" s="329"/>
      <c r="Q4" s="329"/>
      <c r="R4" s="329"/>
      <c r="S4" s="329"/>
      <c r="T4" s="325"/>
      <c r="U4" s="326"/>
    </row>
    <row r="5" spans="1:54" ht="15.75" customHeight="1">
      <c r="A5" s="334"/>
      <c r="B5" s="335"/>
      <c r="C5" s="336"/>
      <c r="D5" s="329"/>
      <c r="E5" s="329"/>
      <c r="F5" s="329"/>
      <c r="G5" s="329"/>
      <c r="H5" s="329"/>
      <c r="I5" s="329"/>
      <c r="J5" s="329"/>
      <c r="K5" s="329"/>
      <c r="L5" s="329"/>
      <c r="M5" s="329"/>
      <c r="N5" s="329"/>
      <c r="O5" s="329"/>
      <c r="P5" s="329"/>
      <c r="Q5" s="329"/>
      <c r="R5" s="329"/>
      <c r="S5" s="329"/>
      <c r="T5" s="325"/>
      <c r="U5" s="326"/>
    </row>
    <row r="6" spans="1:54" ht="106.2" customHeight="1" thickBot="1">
      <c r="A6" s="337"/>
      <c r="B6" s="338"/>
      <c r="C6" s="339"/>
      <c r="D6" s="329"/>
      <c r="E6" s="329"/>
      <c r="F6" s="329"/>
      <c r="G6" s="329"/>
      <c r="H6" s="329"/>
      <c r="I6" s="329"/>
      <c r="J6" s="329"/>
      <c r="K6" s="329"/>
      <c r="L6" s="329"/>
      <c r="M6" s="329"/>
      <c r="N6" s="329"/>
      <c r="O6" s="329"/>
      <c r="P6" s="329"/>
      <c r="Q6" s="329"/>
      <c r="R6" s="329"/>
      <c r="S6" s="329"/>
      <c r="T6" s="327"/>
      <c r="U6" s="328"/>
    </row>
    <row r="7" spans="1:54" ht="16.2" thickBot="1">
      <c r="A7" s="330"/>
      <c r="B7" s="330"/>
      <c r="C7" s="330"/>
      <c r="D7" s="330"/>
      <c r="E7" s="330"/>
      <c r="F7" s="330"/>
      <c r="G7" s="330"/>
      <c r="H7" s="330"/>
      <c r="I7" s="330"/>
      <c r="J7" s="330"/>
      <c r="K7" s="330"/>
      <c r="L7" s="330"/>
      <c r="M7" s="330"/>
      <c r="N7" s="330"/>
      <c r="O7" s="330"/>
      <c r="P7" s="330"/>
      <c r="Q7" s="330"/>
      <c r="R7" s="330"/>
      <c r="S7" s="330"/>
      <c r="T7" s="330"/>
      <c r="U7" s="330"/>
    </row>
    <row r="8" spans="1:54" ht="78" customHeight="1" thickBot="1">
      <c r="A8" s="351" t="s">
        <v>522</v>
      </c>
      <c r="B8" s="352"/>
      <c r="C8" s="352"/>
      <c r="D8" s="352"/>
      <c r="E8" s="352"/>
      <c r="F8" s="352"/>
      <c r="G8" s="352"/>
      <c r="H8" s="352"/>
      <c r="I8" s="352"/>
      <c r="J8" s="352"/>
      <c r="K8" s="352"/>
      <c r="L8" s="352"/>
      <c r="M8" s="352"/>
      <c r="N8" s="352"/>
      <c r="O8" s="352"/>
      <c r="P8" s="352"/>
      <c r="Q8" s="352"/>
      <c r="R8" s="352"/>
      <c r="S8" s="352"/>
      <c r="T8" s="352"/>
      <c r="U8" s="353"/>
    </row>
    <row r="9" spans="1:54" ht="57.45" customHeight="1" thickBot="1">
      <c r="A9" s="85"/>
      <c r="B9" s="51"/>
      <c r="C9" s="51"/>
      <c r="D9" s="51"/>
      <c r="E9" s="51"/>
      <c r="F9" s="51"/>
      <c r="G9" s="51"/>
      <c r="H9" s="51"/>
      <c r="I9" s="51"/>
      <c r="J9" s="51"/>
      <c r="K9" s="51"/>
      <c r="L9" s="51"/>
      <c r="M9" s="51"/>
      <c r="N9" s="51"/>
      <c r="O9" s="51"/>
      <c r="P9" s="51"/>
      <c r="Q9" s="86"/>
      <c r="R9" s="195" t="s">
        <v>560</v>
      </c>
      <c r="S9" s="196"/>
      <c r="T9" s="196"/>
      <c r="U9" s="197"/>
      <c r="V9" s="33"/>
      <c r="W9" s="33"/>
      <c r="X9" s="33"/>
      <c r="Y9" s="33"/>
      <c r="Z9" s="33"/>
      <c r="AA9" s="33"/>
      <c r="AB9" s="33"/>
      <c r="AC9" s="33"/>
      <c r="AD9" s="33"/>
      <c r="AE9" s="33"/>
      <c r="AF9" s="33"/>
      <c r="AG9" s="33"/>
      <c r="AH9" s="33"/>
      <c r="AI9" s="33"/>
    </row>
    <row r="10" spans="1:54" ht="46.2" customHeight="1">
      <c r="A10" s="249" t="s">
        <v>445</v>
      </c>
      <c r="B10" s="348"/>
      <c r="C10" s="348"/>
      <c r="D10" s="348"/>
      <c r="E10" s="348"/>
      <c r="F10" s="348"/>
      <c r="G10" s="348"/>
      <c r="H10" s="348"/>
      <c r="I10" s="348"/>
      <c r="J10" s="348"/>
      <c r="K10" s="348"/>
      <c r="L10" s="348"/>
      <c r="M10" s="348"/>
      <c r="N10" s="348"/>
      <c r="O10" s="348"/>
      <c r="P10" s="348"/>
      <c r="Q10" s="349"/>
      <c r="R10" s="74" t="s">
        <v>561</v>
      </c>
      <c r="S10" s="30" t="s">
        <v>553</v>
      </c>
      <c r="T10" s="30" t="s">
        <v>554</v>
      </c>
      <c r="U10" s="52" t="s">
        <v>555</v>
      </c>
      <c r="V10" s="33"/>
      <c r="W10" s="33"/>
      <c r="X10" s="33"/>
      <c r="Y10" s="33"/>
      <c r="Z10" s="33"/>
      <c r="AA10" s="33"/>
      <c r="AB10" s="33"/>
      <c r="AC10" s="33"/>
      <c r="AD10" s="33"/>
      <c r="AE10" s="33"/>
      <c r="AF10" s="33"/>
      <c r="AG10" s="33"/>
      <c r="AH10" s="33"/>
      <c r="AI10" s="33"/>
      <c r="AL10" s="33"/>
      <c r="AM10" s="33"/>
      <c r="AN10" s="33"/>
      <c r="AO10" s="33"/>
      <c r="AP10" s="33"/>
      <c r="AQ10" s="33"/>
      <c r="AR10" s="33"/>
      <c r="AS10" s="33"/>
      <c r="AT10" s="33"/>
      <c r="AU10" s="33"/>
      <c r="AV10" s="33"/>
      <c r="AW10" s="33"/>
      <c r="AX10" s="33"/>
      <c r="AY10" s="33"/>
      <c r="AZ10" s="33"/>
      <c r="BA10" s="33"/>
      <c r="BB10" s="33"/>
    </row>
    <row r="11" spans="1:54" ht="42" customHeight="1">
      <c r="A11" s="200" t="s">
        <v>409</v>
      </c>
      <c r="B11" s="201"/>
      <c r="C11" s="201"/>
      <c r="D11" s="201"/>
      <c r="E11" s="350"/>
      <c r="F11" s="350"/>
      <c r="G11" s="350"/>
      <c r="H11" s="350"/>
      <c r="I11" s="350"/>
      <c r="J11" s="350"/>
      <c r="K11" s="350"/>
      <c r="L11" s="350"/>
      <c r="M11" s="203" t="s">
        <v>446</v>
      </c>
      <c r="N11" s="203"/>
      <c r="O11" s="203"/>
      <c r="P11" s="203"/>
      <c r="Q11" s="204"/>
      <c r="R11" s="75"/>
      <c r="S11" s="25"/>
      <c r="T11" s="25"/>
      <c r="U11" s="53"/>
      <c r="V11" s="33"/>
      <c r="W11" s="33"/>
      <c r="X11" s="33"/>
      <c r="Y11" s="33"/>
      <c r="Z11" s="33"/>
      <c r="AA11" s="33"/>
      <c r="AB11" s="33"/>
      <c r="AC11" s="33"/>
      <c r="AD11" s="33"/>
      <c r="AE11" s="33"/>
      <c r="AF11" s="33"/>
      <c r="AG11" s="33"/>
      <c r="AH11" s="33"/>
      <c r="AI11" s="33"/>
      <c r="AL11" s="33"/>
      <c r="AM11" s="33"/>
      <c r="AN11" s="33"/>
      <c r="AO11" s="33"/>
      <c r="AP11" s="33"/>
      <c r="AQ11" s="33"/>
      <c r="AR11" s="33"/>
      <c r="AS11" s="33"/>
      <c r="AT11" s="33"/>
      <c r="AU11" s="33"/>
      <c r="AV11" s="33"/>
      <c r="AW11" s="33"/>
      <c r="AX11" s="33"/>
      <c r="AY11" s="33"/>
      <c r="AZ11" s="33"/>
      <c r="BA11" s="33"/>
      <c r="BB11" s="33"/>
    </row>
    <row r="12" spans="1:54" ht="46.2" customHeight="1">
      <c r="A12" s="200" t="s">
        <v>447</v>
      </c>
      <c r="B12" s="201"/>
      <c r="C12" s="201"/>
      <c r="D12" s="201"/>
      <c r="E12" s="240"/>
      <c r="F12" s="240"/>
      <c r="G12" s="240"/>
      <c r="H12" s="240"/>
      <c r="I12" s="240"/>
      <c r="J12" s="240"/>
      <c r="K12" s="240"/>
      <c r="L12" s="240"/>
      <c r="M12" s="203"/>
      <c r="N12" s="203"/>
      <c r="O12" s="203"/>
      <c r="P12" s="203"/>
      <c r="Q12" s="204"/>
      <c r="R12" s="169" t="s">
        <v>556</v>
      </c>
      <c r="S12" s="170"/>
      <c r="T12" s="170"/>
      <c r="U12" s="171"/>
      <c r="V12" s="33"/>
      <c r="W12" s="33"/>
      <c r="X12" s="33"/>
      <c r="Y12" s="33"/>
      <c r="Z12" s="33"/>
      <c r="AA12" s="33"/>
      <c r="AB12" s="33"/>
      <c r="AC12" s="33"/>
      <c r="AD12" s="33"/>
      <c r="AE12" s="33"/>
      <c r="AF12" s="33"/>
      <c r="AG12" s="33"/>
      <c r="AH12" s="33"/>
      <c r="AI12" s="33"/>
      <c r="AL12" s="33"/>
      <c r="AM12" s="33"/>
      <c r="AN12" s="33"/>
      <c r="AO12" s="33"/>
      <c r="AP12" s="33"/>
      <c r="AQ12" s="33"/>
      <c r="AR12" s="33"/>
      <c r="AS12" s="33"/>
      <c r="AT12" s="33"/>
      <c r="AU12" s="33"/>
      <c r="AV12" s="33"/>
      <c r="AW12" s="33"/>
      <c r="AX12" s="33"/>
      <c r="AY12" s="33"/>
      <c r="AZ12" s="33"/>
      <c r="BA12" s="33"/>
      <c r="BB12" s="33"/>
    </row>
    <row r="13" spans="1:54" ht="63" customHeight="1">
      <c r="A13" s="200" t="s">
        <v>448</v>
      </c>
      <c r="B13" s="201"/>
      <c r="C13" s="201"/>
      <c r="D13" s="201"/>
      <c r="E13" s="240"/>
      <c r="F13" s="240"/>
      <c r="G13" s="240"/>
      <c r="H13" s="240"/>
      <c r="I13" s="240"/>
      <c r="J13" s="240"/>
      <c r="K13" s="240"/>
      <c r="L13" s="240"/>
      <c r="M13" s="203" t="s">
        <v>449</v>
      </c>
      <c r="N13" s="203"/>
      <c r="O13" s="203"/>
      <c r="P13" s="203"/>
      <c r="Q13" s="204"/>
      <c r="R13" s="172"/>
      <c r="S13" s="173"/>
      <c r="T13" s="173"/>
      <c r="U13" s="174"/>
      <c r="V13" s="33"/>
      <c r="W13" s="33"/>
      <c r="X13" s="33"/>
      <c r="Y13" s="33"/>
      <c r="Z13" s="33"/>
      <c r="AA13" s="33"/>
      <c r="AB13" s="33"/>
      <c r="AC13" s="33"/>
      <c r="AD13" s="33"/>
      <c r="AE13" s="33"/>
      <c r="AF13" s="33"/>
      <c r="AG13" s="33"/>
      <c r="AH13" s="33"/>
      <c r="AI13" s="33"/>
      <c r="AL13" s="33"/>
      <c r="AM13" s="33"/>
      <c r="AN13" s="33"/>
      <c r="AO13" s="33"/>
      <c r="AP13" s="33"/>
      <c r="AQ13" s="33"/>
      <c r="AR13" s="33"/>
      <c r="AS13" s="33"/>
      <c r="AT13" s="33"/>
      <c r="AU13" s="33"/>
      <c r="AV13" s="33"/>
      <c r="AW13" s="33"/>
      <c r="AX13" s="33"/>
      <c r="AY13" s="33"/>
      <c r="AZ13" s="33"/>
      <c r="BA13" s="33"/>
      <c r="BB13" s="33"/>
    </row>
    <row r="14" spans="1:54" ht="24" customHeight="1">
      <c r="A14" s="200" t="s">
        <v>450</v>
      </c>
      <c r="B14" s="201"/>
      <c r="C14" s="201"/>
      <c r="D14" s="201"/>
      <c r="E14" s="240"/>
      <c r="F14" s="240"/>
      <c r="G14" s="240"/>
      <c r="H14" s="240"/>
      <c r="I14" s="240"/>
      <c r="J14" s="240"/>
      <c r="K14" s="240"/>
      <c r="L14" s="240"/>
      <c r="M14" s="167"/>
      <c r="N14" s="167"/>
      <c r="O14" s="167"/>
      <c r="P14" s="167"/>
      <c r="Q14" s="245"/>
      <c r="R14" s="175"/>
      <c r="S14" s="176"/>
      <c r="T14" s="176"/>
      <c r="U14" s="177"/>
      <c r="V14" s="33"/>
      <c r="W14" s="33"/>
      <c r="X14" s="33"/>
      <c r="Y14" s="33"/>
      <c r="Z14" s="33"/>
      <c r="AA14" s="33"/>
      <c r="AB14" s="33"/>
      <c r="AC14" s="33"/>
      <c r="AD14" s="33"/>
      <c r="AE14" s="33"/>
      <c r="AF14" s="33"/>
      <c r="AG14" s="33"/>
      <c r="AH14" s="33"/>
      <c r="AI14" s="33"/>
      <c r="AL14" s="33"/>
      <c r="AM14" s="33"/>
      <c r="AN14" s="33"/>
      <c r="AO14" s="33"/>
      <c r="AP14" s="33"/>
      <c r="AQ14" s="33"/>
      <c r="AR14" s="33"/>
      <c r="AS14" s="33"/>
      <c r="AT14" s="33"/>
      <c r="AU14" s="33"/>
      <c r="AV14" s="33"/>
      <c r="AW14" s="33"/>
      <c r="AX14" s="33"/>
      <c r="AY14" s="33"/>
      <c r="AZ14" s="33"/>
      <c r="BA14" s="33"/>
      <c r="BB14" s="33"/>
    </row>
    <row r="15" spans="1:54" ht="44.25" customHeight="1">
      <c r="A15" s="200" t="s">
        <v>451</v>
      </c>
      <c r="B15" s="201"/>
      <c r="C15" s="201"/>
      <c r="D15" s="201"/>
      <c r="E15" s="240"/>
      <c r="F15" s="240"/>
      <c r="G15" s="240"/>
      <c r="H15" s="240"/>
      <c r="I15" s="240"/>
      <c r="J15" s="240"/>
      <c r="K15" s="240"/>
      <c r="L15" s="240"/>
      <c r="M15" s="203" t="s">
        <v>452</v>
      </c>
      <c r="N15" s="203"/>
      <c r="O15" s="203"/>
      <c r="P15" s="203"/>
      <c r="Q15" s="204"/>
      <c r="R15" s="175"/>
      <c r="S15" s="176"/>
      <c r="T15" s="176"/>
      <c r="U15" s="177"/>
      <c r="V15" s="33"/>
      <c r="W15" s="33"/>
      <c r="X15" s="33"/>
      <c r="Y15" s="33"/>
      <c r="Z15" s="33"/>
      <c r="AA15" s="33"/>
      <c r="AB15" s="33"/>
      <c r="AC15" s="33"/>
      <c r="AD15" s="33"/>
      <c r="AE15" s="33"/>
      <c r="AF15" s="33"/>
      <c r="AG15" s="33"/>
      <c r="AH15" s="33"/>
      <c r="AI15" s="33"/>
      <c r="AL15" s="33"/>
      <c r="AM15" s="33"/>
      <c r="AN15" s="33"/>
      <c r="AO15" s="33"/>
      <c r="AP15" s="33"/>
      <c r="AQ15" s="33"/>
      <c r="AR15" s="33"/>
      <c r="AS15" s="33"/>
      <c r="AT15" s="33"/>
      <c r="AU15" s="33"/>
      <c r="AV15" s="33"/>
      <c r="AW15" s="33"/>
      <c r="AX15" s="33"/>
      <c r="AY15" s="33"/>
      <c r="AZ15" s="33"/>
      <c r="BA15" s="33"/>
      <c r="BB15" s="33"/>
    </row>
    <row r="16" spans="1:54" ht="55.2" customHeight="1">
      <c r="A16" s="200" t="s">
        <v>453</v>
      </c>
      <c r="B16" s="201"/>
      <c r="C16" s="201"/>
      <c r="D16" s="201"/>
      <c r="E16" s="240"/>
      <c r="F16" s="240"/>
      <c r="G16" s="240"/>
      <c r="H16" s="240"/>
      <c r="I16" s="240"/>
      <c r="J16" s="240"/>
      <c r="K16" s="240"/>
      <c r="L16" s="240"/>
      <c r="M16" s="167"/>
      <c r="N16" s="167"/>
      <c r="O16" s="167"/>
      <c r="P16" s="167"/>
      <c r="Q16" s="245"/>
      <c r="R16" s="175"/>
      <c r="S16" s="176"/>
      <c r="T16" s="176"/>
      <c r="U16" s="177"/>
      <c r="V16" s="33"/>
      <c r="W16" s="33"/>
      <c r="X16" s="33"/>
      <c r="Y16" s="33"/>
      <c r="Z16" s="33"/>
      <c r="AA16" s="33"/>
      <c r="AB16" s="33"/>
      <c r="AC16" s="33"/>
      <c r="AD16" s="33"/>
      <c r="AE16" s="33"/>
      <c r="AF16" s="33"/>
      <c r="AG16" s="33"/>
      <c r="AH16" s="33"/>
      <c r="AI16" s="33"/>
      <c r="AL16" s="33"/>
      <c r="AM16" s="33"/>
      <c r="AN16" s="33"/>
      <c r="AO16" s="33"/>
      <c r="AP16" s="33"/>
      <c r="AQ16" s="33"/>
      <c r="AR16" s="33"/>
      <c r="AS16" s="33"/>
      <c r="AT16" s="33"/>
      <c r="AU16" s="33"/>
      <c r="AV16" s="33"/>
      <c r="AW16" s="33"/>
      <c r="AX16" s="33"/>
      <c r="AY16" s="33"/>
      <c r="AZ16" s="33"/>
      <c r="BA16" s="33"/>
      <c r="BB16" s="33"/>
    </row>
    <row r="17" spans="1:54" ht="28.2" customHeight="1">
      <c r="A17" s="200" t="s">
        <v>0</v>
      </c>
      <c r="B17" s="201"/>
      <c r="C17" s="201"/>
      <c r="D17" s="201"/>
      <c r="E17" s="244"/>
      <c r="F17" s="240"/>
      <c r="G17" s="240"/>
      <c r="H17" s="240"/>
      <c r="I17" s="240"/>
      <c r="J17" s="240"/>
      <c r="K17" s="240"/>
      <c r="L17" s="240"/>
      <c r="M17" s="203" t="s">
        <v>454</v>
      </c>
      <c r="N17" s="203"/>
      <c r="O17" s="203"/>
      <c r="P17" s="203"/>
      <c r="Q17" s="204"/>
      <c r="R17" s="175"/>
      <c r="S17" s="176"/>
      <c r="T17" s="176"/>
      <c r="U17" s="177"/>
      <c r="V17" s="33"/>
      <c r="W17" s="33"/>
      <c r="X17" s="33"/>
      <c r="Y17" s="33"/>
      <c r="Z17" s="33"/>
      <c r="AA17" s="33"/>
      <c r="AB17" s="33"/>
      <c r="AC17" s="33"/>
      <c r="AD17" s="33"/>
      <c r="AE17" s="33"/>
      <c r="AF17" s="33"/>
      <c r="AG17" s="33"/>
      <c r="AH17" s="33"/>
      <c r="AI17" s="33"/>
      <c r="AL17" s="33"/>
      <c r="AM17" s="33"/>
      <c r="AN17" s="33"/>
      <c r="AO17" s="33"/>
      <c r="AP17" s="33"/>
      <c r="AQ17" s="33"/>
      <c r="AR17" s="33"/>
      <c r="AS17" s="33"/>
      <c r="AT17" s="33"/>
      <c r="AU17" s="33"/>
      <c r="AV17" s="33"/>
      <c r="AW17" s="33"/>
      <c r="AX17" s="33"/>
      <c r="AY17" s="33"/>
      <c r="AZ17" s="33"/>
      <c r="BA17" s="33"/>
      <c r="BB17" s="33"/>
    </row>
    <row r="18" spans="1:54" ht="29.25" customHeight="1">
      <c r="A18" s="200" t="s">
        <v>572</v>
      </c>
      <c r="B18" s="201"/>
      <c r="C18" s="201"/>
      <c r="D18" s="201"/>
      <c r="E18" s="244"/>
      <c r="F18" s="240"/>
      <c r="G18" s="240"/>
      <c r="H18" s="240"/>
      <c r="I18" s="240"/>
      <c r="J18" s="240"/>
      <c r="K18" s="240"/>
      <c r="L18" s="240"/>
      <c r="M18" s="167"/>
      <c r="N18" s="167"/>
      <c r="O18" s="167"/>
      <c r="P18" s="167"/>
      <c r="Q18" s="245"/>
      <c r="R18" s="175"/>
      <c r="S18" s="176"/>
      <c r="T18" s="176"/>
      <c r="U18" s="177"/>
      <c r="V18" s="33"/>
      <c r="W18" s="33"/>
      <c r="X18" s="33"/>
      <c r="Y18" s="33"/>
      <c r="Z18" s="33"/>
      <c r="AA18" s="33"/>
      <c r="AB18" s="33"/>
      <c r="AC18" s="33"/>
      <c r="AD18" s="33"/>
      <c r="AE18" s="33"/>
      <c r="AF18" s="33"/>
      <c r="AG18" s="33"/>
      <c r="AH18" s="33"/>
      <c r="AI18" s="33"/>
      <c r="AL18" s="33"/>
      <c r="AM18" s="33"/>
      <c r="AN18" s="33"/>
      <c r="AO18" s="33"/>
      <c r="AP18" s="33"/>
      <c r="AQ18" s="33"/>
      <c r="AR18" s="33"/>
      <c r="AS18" s="33"/>
      <c r="AT18" s="33"/>
      <c r="AU18" s="33"/>
      <c r="AV18" s="33"/>
      <c r="AW18" s="33"/>
      <c r="AX18" s="33"/>
      <c r="AY18" s="33"/>
      <c r="AZ18" s="33"/>
      <c r="BA18" s="33"/>
      <c r="BB18" s="33"/>
    </row>
    <row r="19" spans="1:54" ht="26.25" customHeight="1">
      <c r="A19" s="200" t="s">
        <v>587</v>
      </c>
      <c r="B19" s="201"/>
      <c r="C19" s="201"/>
      <c r="D19" s="201"/>
      <c r="E19" s="240"/>
      <c r="F19" s="240"/>
      <c r="G19" s="240"/>
      <c r="H19" s="240"/>
      <c r="I19" s="240"/>
      <c r="J19" s="240"/>
      <c r="K19" s="240"/>
      <c r="L19" s="240"/>
      <c r="M19" s="203" t="s">
        <v>455</v>
      </c>
      <c r="N19" s="203"/>
      <c r="O19" s="203"/>
      <c r="P19" s="203"/>
      <c r="Q19" s="204"/>
      <c r="R19" s="175"/>
      <c r="S19" s="176"/>
      <c r="T19" s="176"/>
      <c r="U19" s="177"/>
      <c r="V19" s="33"/>
      <c r="W19" s="33"/>
      <c r="X19" s="33"/>
      <c r="Y19" s="33"/>
      <c r="Z19" s="33"/>
      <c r="AA19" s="33"/>
      <c r="AB19" s="33"/>
      <c r="AC19" s="33"/>
      <c r="AD19" s="33"/>
      <c r="AE19" s="33"/>
      <c r="AF19" s="33"/>
      <c r="AG19" s="33"/>
      <c r="AH19" s="33"/>
      <c r="AI19" s="33"/>
      <c r="AL19" s="33"/>
      <c r="AM19" s="33"/>
      <c r="AN19" s="33"/>
      <c r="AO19" s="33"/>
      <c r="AP19" s="33"/>
      <c r="AQ19" s="33"/>
      <c r="AR19" s="33"/>
      <c r="AS19" s="33"/>
      <c r="AT19" s="33"/>
      <c r="AU19" s="33"/>
      <c r="AV19" s="33"/>
      <c r="AW19" s="33"/>
      <c r="AX19" s="33"/>
      <c r="AY19" s="33"/>
      <c r="AZ19" s="33"/>
      <c r="BA19" s="33"/>
      <c r="BB19" s="33"/>
    </row>
    <row r="20" spans="1:54" ht="40.200000000000003" customHeight="1">
      <c r="A20" s="202" t="s">
        <v>571</v>
      </c>
      <c r="B20" s="203"/>
      <c r="C20" s="203"/>
      <c r="D20" s="105" t="s">
        <v>2</v>
      </c>
      <c r="E20" s="241"/>
      <c r="F20" s="241"/>
      <c r="G20" s="241"/>
      <c r="H20" s="241"/>
      <c r="I20" s="241"/>
      <c r="J20" s="241"/>
      <c r="K20" s="241"/>
      <c r="L20" s="241"/>
      <c r="M20" s="246"/>
      <c r="N20" s="167"/>
      <c r="O20" s="167"/>
      <c r="P20" s="167"/>
      <c r="Q20" s="245"/>
      <c r="R20" s="175"/>
      <c r="S20" s="176"/>
      <c r="T20" s="176"/>
      <c r="U20" s="177"/>
      <c r="V20" s="33"/>
      <c r="W20" s="33"/>
      <c r="X20" s="33"/>
      <c r="Y20" s="33"/>
      <c r="Z20" s="33"/>
      <c r="AA20" s="33"/>
      <c r="AB20" s="33"/>
      <c r="AC20" s="33"/>
      <c r="AD20" s="33"/>
      <c r="AE20" s="33"/>
      <c r="AF20" s="33"/>
      <c r="AG20" s="33"/>
      <c r="AH20" s="33"/>
      <c r="AI20" s="33"/>
      <c r="AL20" s="33"/>
      <c r="AM20" s="33"/>
      <c r="AN20" s="33"/>
      <c r="AO20" s="33"/>
      <c r="AP20" s="33"/>
      <c r="AQ20" s="33"/>
      <c r="AR20" s="33"/>
      <c r="AS20" s="33"/>
      <c r="AT20" s="33"/>
      <c r="AU20" s="33"/>
      <c r="AV20" s="33"/>
      <c r="AW20" s="33"/>
      <c r="AX20" s="33"/>
      <c r="AY20" s="33"/>
      <c r="AZ20" s="33"/>
      <c r="BA20" s="33"/>
      <c r="BB20" s="33"/>
    </row>
    <row r="21" spans="1:54" ht="40.200000000000003" customHeight="1" thickBot="1">
      <c r="A21" s="202"/>
      <c r="B21" s="203"/>
      <c r="C21" s="203"/>
      <c r="D21" s="105" t="s">
        <v>585</v>
      </c>
      <c r="E21" s="241"/>
      <c r="F21" s="241"/>
      <c r="G21" s="241"/>
      <c r="H21" s="241"/>
      <c r="I21" s="241"/>
      <c r="J21" s="241"/>
      <c r="K21" s="241"/>
      <c r="L21" s="241"/>
      <c r="M21" s="242"/>
      <c r="N21" s="242"/>
      <c r="O21" s="242"/>
      <c r="P21" s="242"/>
      <c r="Q21" s="243"/>
      <c r="R21" s="181"/>
      <c r="S21" s="182"/>
      <c r="T21" s="182"/>
      <c r="U21" s="183"/>
      <c r="V21" s="33"/>
      <c r="W21" s="33"/>
      <c r="X21" s="33"/>
      <c r="Y21" s="33"/>
      <c r="Z21" s="33"/>
      <c r="AA21" s="33"/>
      <c r="AB21" s="33"/>
      <c r="AC21" s="33"/>
      <c r="AD21" s="33"/>
      <c r="AE21" s="33"/>
      <c r="AF21" s="33"/>
      <c r="AG21" s="33"/>
      <c r="AH21" s="33"/>
      <c r="AI21" s="33"/>
      <c r="AL21" s="33"/>
      <c r="AM21" s="33"/>
      <c r="AN21" s="33"/>
      <c r="AO21" s="33"/>
      <c r="AP21" s="33"/>
      <c r="AQ21" s="33"/>
      <c r="AR21" s="33"/>
      <c r="AS21" s="33"/>
      <c r="AT21" s="33"/>
      <c r="AU21" s="33"/>
      <c r="AV21" s="33"/>
      <c r="AW21" s="33"/>
      <c r="AX21" s="33"/>
      <c r="AY21" s="33"/>
      <c r="AZ21" s="33"/>
      <c r="BA21" s="33"/>
      <c r="BB21" s="33"/>
    </row>
    <row r="22" spans="1:54" ht="70.95" customHeight="1" thickBot="1">
      <c r="A22" s="78"/>
      <c r="B22" s="54"/>
      <c r="C22" s="54"/>
      <c r="D22" s="54"/>
      <c r="E22" s="54"/>
      <c r="F22" s="54"/>
      <c r="G22" s="54"/>
      <c r="H22" s="54"/>
      <c r="I22" s="54"/>
      <c r="J22" s="54"/>
      <c r="K22" s="54"/>
      <c r="L22" s="54"/>
      <c r="M22" s="54"/>
      <c r="N22" s="54"/>
      <c r="O22" s="54"/>
      <c r="P22" s="54"/>
      <c r="Q22" s="79"/>
      <c r="R22" s="195" t="s">
        <v>560</v>
      </c>
      <c r="S22" s="196"/>
      <c r="T22" s="196"/>
      <c r="U22" s="197"/>
    </row>
    <row r="23" spans="1:54" ht="46.2" customHeight="1">
      <c r="A23" s="342" t="s">
        <v>708</v>
      </c>
      <c r="B23" s="343"/>
      <c r="C23" s="343"/>
      <c r="D23" s="343"/>
      <c r="E23" s="343"/>
      <c r="F23" s="343"/>
      <c r="G23" s="343"/>
      <c r="H23" s="343"/>
      <c r="I23" s="343"/>
      <c r="J23" s="343"/>
      <c r="K23" s="343"/>
      <c r="L23" s="343"/>
      <c r="M23" s="343"/>
      <c r="N23" s="343"/>
      <c r="O23" s="343"/>
      <c r="P23" s="343"/>
      <c r="Q23" s="344"/>
      <c r="R23" s="74" t="s">
        <v>561</v>
      </c>
      <c r="S23" s="30" t="s">
        <v>553</v>
      </c>
      <c r="T23" s="30" t="s">
        <v>554</v>
      </c>
      <c r="U23" s="52" t="s">
        <v>555</v>
      </c>
    </row>
    <row r="24" spans="1:54" ht="61.2" customHeight="1">
      <c r="A24" s="360" t="s">
        <v>588</v>
      </c>
      <c r="B24" s="361"/>
      <c r="C24" s="361"/>
      <c r="D24" s="361"/>
      <c r="E24" s="361"/>
      <c r="F24" s="361"/>
      <c r="G24" s="361"/>
      <c r="H24" s="361"/>
      <c r="I24" s="361"/>
      <c r="J24" s="361"/>
      <c r="K24" s="361"/>
      <c r="L24" s="361"/>
      <c r="M24" s="361"/>
      <c r="N24" s="361"/>
      <c r="O24" s="361"/>
      <c r="P24" s="361"/>
      <c r="Q24" s="362"/>
      <c r="R24" s="75"/>
      <c r="S24" s="25"/>
      <c r="T24" s="25"/>
      <c r="U24" s="53"/>
      <c r="V24" s="33"/>
      <c r="W24" s="33"/>
      <c r="X24" s="33"/>
    </row>
    <row r="25" spans="1:54" ht="38.700000000000003" customHeight="1" thickBot="1">
      <c r="A25" s="363"/>
      <c r="B25" s="364"/>
      <c r="C25" s="364"/>
      <c r="D25" s="364"/>
      <c r="E25" s="364"/>
      <c r="F25" s="364"/>
      <c r="G25" s="364"/>
      <c r="H25" s="364"/>
      <c r="I25" s="364"/>
      <c r="J25" s="364"/>
      <c r="K25" s="364"/>
      <c r="L25" s="364"/>
      <c r="M25" s="364"/>
      <c r="N25" s="364"/>
      <c r="O25" s="364"/>
      <c r="P25" s="364"/>
      <c r="Q25" s="365"/>
      <c r="R25" s="169" t="s">
        <v>556</v>
      </c>
      <c r="S25" s="170"/>
      <c r="T25" s="170"/>
      <c r="U25" s="171"/>
      <c r="V25" s="33"/>
      <c r="W25" s="33"/>
      <c r="X25" s="33"/>
    </row>
    <row r="26" spans="1:54" s="34" customFormat="1" ht="179.4" customHeight="1">
      <c r="A26" s="354"/>
      <c r="B26" s="355"/>
      <c r="C26" s="355"/>
      <c r="D26" s="355"/>
      <c r="E26" s="355"/>
      <c r="F26" s="355"/>
      <c r="G26" s="355"/>
      <c r="H26" s="355"/>
      <c r="I26" s="355"/>
      <c r="J26" s="355"/>
      <c r="K26" s="355"/>
      <c r="L26" s="355"/>
      <c r="M26" s="355"/>
      <c r="N26" s="355"/>
      <c r="O26" s="355"/>
      <c r="P26" s="355"/>
      <c r="Q26" s="356"/>
      <c r="R26" s="205"/>
      <c r="S26" s="206"/>
      <c r="T26" s="206"/>
      <c r="U26" s="207"/>
      <c r="V26" s="33"/>
      <c r="W26" s="33"/>
      <c r="X26" s="33"/>
    </row>
    <row r="27" spans="1:54" s="34" customFormat="1" ht="179.4" customHeight="1">
      <c r="A27" s="357"/>
      <c r="B27" s="358"/>
      <c r="C27" s="358"/>
      <c r="D27" s="358"/>
      <c r="E27" s="358"/>
      <c r="F27" s="358"/>
      <c r="G27" s="358"/>
      <c r="H27" s="358"/>
      <c r="I27" s="358"/>
      <c r="J27" s="358"/>
      <c r="K27" s="358"/>
      <c r="L27" s="358"/>
      <c r="M27" s="358"/>
      <c r="N27" s="358"/>
      <c r="O27" s="358"/>
      <c r="P27" s="358"/>
      <c r="Q27" s="359"/>
      <c r="R27" s="208"/>
      <c r="S27" s="209"/>
      <c r="T27" s="209"/>
      <c r="U27" s="210"/>
      <c r="V27" s="33"/>
      <c r="W27" s="33"/>
      <c r="X27" s="33"/>
    </row>
    <row r="28" spans="1:54" ht="42.45" customHeight="1">
      <c r="A28" s="295" t="s">
        <v>456</v>
      </c>
      <c r="B28" s="296"/>
      <c r="C28" s="296"/>
      <c r="D28" s="296"/>
      <c r="E28" s="296"/>
      <c r="F28" s="296"/>
      <c r="G28" s="296"/>
      <c r="H28" s="296"/>
      <c r="I28" s="296"/>
      <c r="J28" s="296"/>
      <c r="K28" s="296"/>
      <c r="L28" s="296"/>
      <c r="M28" s="296"/>
      <c r="N28" s="296"/>
      <c r="O28" s="296"/>
      <c r="P28" s="296"/>
      <c r="Q28" s="297"/>
      <c r="R28" s="208"/>
      <c r="S28" s="209"/>
      <c r="T28" s="209"/>
      <c r="U28" s="210"/>
      <c r="V28" s="33"/>
      <c r="W28" s="33"/>
      <c r="X28" s="33"/>
    </row>
    <row r="29" spans="1:54" ht="89.25" customHeight="1">
      <c r="A29" s="200" t="s">
        <v>457</v>
      </c>
      <c r="B29" s="201"/>
      <c r="C29" s="201"/>
      <c r="D29" s="201"/>
      <c r="E29" s="318"/>
      <c r="F29" s="319"/>
      <c r="G29" s="319"/>
      <c r="H29" s="319"/>
      <c r="I29" s="319"/>
      <c r="J29" s="319"/>
      <c r="K29" s="319"/>
      <c r="L29" s="319"/>
      <c r="M29" s="319"/>
      <c r="N29" s="319"/>
      <c r="O29" s="319"/>
      <c r="P29" s="319"/>
      <c r="Q29" s="320"/>
      <c r="R29" s="208"/>
      <c r="S29" s="209"/>
      <c r="T29" s="209"/>
      <c r="U29" s="210"/>
      <c r="V29" s="33"/>
      <c r="W29" s="33"/>
      <c r="X29" s="33"/>
    </row>
    <row r="30" spans="1:54" ht="60" customHeight="1">
      <c r="A30" s="200" t="s">
        <v>458</v>
      </c>
      <c r="B30" s="201"/>
      <c r="C30" s="201"/>
      <c r="D30" s="201"/>
      <c r="E30" s="167"/>
      <c r="F30" s="167"/>
      <c r="G30" s="167"/>
      <c r="H30" s="167"/>
      <c r="I30" s="167"/>
      <c r="J30" s="167"/>
      <c r="K30" s="167"/>
      <c r="L30" s="167"/>
      <c r="M30" s="167"/>
      <c r="N30" s="167"/>
      <c r="O30" s="167"/>
      <c r="P30" s="167"/>
      <c r="Q30" s="245"/>
      <c r="R30" s="208"/>
      <c r="S30" s="209"/>
      <c r="T30" s="209"/>
      <c r="U30" s="210"/>
      <c r="V30" s="33"/>
      <c r="W30" s="33"/>
      <c r="X30" s="33"/>
      <c r="AJ30" s="33"/>
    </row>
    <row r="31" spans="1:54" ht="60" customHeight="1">
      <c r="A31" s="200" t="s">
        <v>589</v>
      </c>
      <c r="B31" s="201"/>
      <c r="C31" s="201"/>
      <c r="D31" s="201"/>
      <c r="E31" s="443"/>
      <c r="F31" s="444"/>
      <c r="G31" s="444"/>
      <c r="H31" s="444"/>
      <c r="I31" s="444"/>
      <c r="J31" s="444"/>
      <c r="K31" s="444"/>
      <c r="L31" s="444"/>
      <c r="M31" s="444"/>
      <c r="N31" s="444"/>
      <c r="O31" s="444"/>
      <c r="P31" s="444"/>
      <c r="Q31" s="445"/>
      <c r="R31" s="208"/>
      <c r="S31" s="209"/>
      <c r="T31" s="209"/>
      <c r="U31" s="210"/>
      <c r="V31" s="33"/>
      <c r="W31" s="33"/>
      <c r="X31" s="33"/>
    </row>
    <row r="32" spans="1:54" ht="79.5" customHeight="1">
      <c r="A32" s="200" t="s">
        <v>811</v>
      </c>
      <c r="B32" s="201"/>
      <c r="C32" s="201"/>
      <c r="D32" s="201"/>
      <c r="E32" s="272"/>
      <c r="F32" s="272"/>
      <c r="G32" s="272"/>
      <c r="H32" s="272"/>
      <c r="I32" s="272"/>
      <c r="J32" s="272"/>
      <c r="K32" s="272"/>
      <c r="L32" s="272"/>
      <c r="M32" s="272"/>
      <c r="N32" s="272"/>
      <c r="O32" s="272"/>
      <c r="P32" s="272"/>
      <c r="Q32" s="273"/>
      <c r="R32" s="208"/>
      <c r="S32" s="209"/>
      <c r="T32" s="209"/>
      <c r="U32" s="210"/>
      <c r="V32" s="33"/>
      <c r="W32" s="33"/>
      <c r="X32" s="33"/>
    </row>
    <row r="33" spans="1:35" ht="60" customHeight="1">
      <c r="A33" s="200" t="s">
        <v>459</v>
      </c>
      <c r="B33" s="201"/>
      <c r="C33" s="201"/>
      <c r="D33" s="201"/>
      <c r="E33" s="304"/>
      <c r="F33" s="304"/>
      <c r="G33" s="304"/>
      <c r="H33" s="304"/>
      <c r="I33" s="304"/>
      <c r="J33" s="304"/>
      <c r="K33" s="304"/>
      <c r="L33" s="304"/>
      <c r="M33" s="304"/>
      <c r="N33" s="304"/>
      <c r="O33" s="304"/>
      <c r="P33" s="304"/>
      <c r="Q33" s="157"/>
      <c r="R33" s="208"/>
      <c r="S33" s="209"/>
      <c r="T33" s="209"/>
      <c r="U33" s="210"/>
      <c r="V33" s="33"/>
      <c r="W33" s="33"/>
      <c r="X33" s="33"/>
      <c r="Y33" s="35"/>
      <c r="Z33" s="35"/>
      <c r="AA33" s="35"/>
      <c r="AB33" s="35"/>
      <c r="AC33" s="35"/>
      <c r="AD33" s="35"/>
      <c r="AE33" s="35"/>
      <c r="AF33" s="35"/>
      <c r="AG33" s="35"/>
      <c r="AH33" s="35"/>
      <c r="AI33" s="35"/>
    </row>
    <row r="34" spans="1:35" ht="60" customHeight="1">
      <c r="A34" s="200" t="s">
        <v>460</v>
      </c>
      <c r="B34" s="201"/>
      <c r="C34" s="201"/>
      <c r="D34" s="201"/>
      <c r="E34" s="167"/>
      <c r="F34" s="167"/>
      <c r="G34" s="167"/>
      <c r="H34" s="167"/>
      <c r="I34" s="167"/>
      <c r="J34" s="167"/>
      <c r="K34" s="167"/>
      <c r="L34" s="167"/>
      <c r="M34" s="167"/>
      <c r="N34" s="167"/>
      <c r="O34" s="167"/>
      <c r="P34" s="167"/>
      <c r="Q34" s="245"/>
      <c r="R34" s="208"/>
      <c r="S34" s="209"/>
      <c r="T34" s="209"/>
      <c r="U34" s="210"/>
      <c r="V34" s="33"/>
      <c r="W34" s="33"/>
      <c r="X34" s="33"/>
    </row>
    <row r="35" spans="1:35" ht="60" customHeight="1">
      <c r="A35" s="200" t="s">
        <v>461</v>
      </c>
      <c r="B35" s="201"/>
      <c r="C35" s="201"/>
      <c r="D35" s="201"/>
      <c r="E35" s="167"/>
      <c r="F35" s="167"/>
      <c r="G35" s="167"/>
      <c r="H35" s="167"/>
      <c r="I35" s="167"/>
      <c r="J35" s="167"/>
      <c r="K35" s="167"/>
      <c r="L35" s="167"/>
      <c r="M35" s="167"/>
      <c r="N35" s="167"/>
      <c r="O35" s="167"/>
      <c r="P35" s="167"/>
      <c r="Q35" s="245"/>
      <c r="R35" s="208"/>
      <c r="S35" s="209"/>
      <c r="T35" s="209"/>
      <c r="U35" s="210"/>
      <c r="V35" s="33"/>
      <c r="W35" s="33"/>
      <c r="X35" s="33"/>
    </row>
    <row r="36" spans="1:35" ht="82.2" customHeight="1">
      <c r="A36" s="200" t="s">
        <v>462</v>
      </c>
      <c r="B36" s="201"/>
      <c r="C36" s="201"/>
      <c r="D36" s="201"/>
      <c r="E36" s="274"/>
      <c r="F36" s="274"/>
      <c r="G36" s="274"/>
      <c r="H36" s="274"/>
      <c r="I36" s="274"/>
      <c r="J36" s="274"/>
      <c r="K36" s="274"/>
      <c r="L36" s="274"/>
      <c r="M36" s="274"/>
      <c r="N36" s="274"/>
      <c r="O36" s="274"/>
      <c r="P36" s="274"/>
      <c r="Q36" s="298"/>
      <c r="R36" s="208"/>
      <c r="S36" s="209"/>
      <c r="T36" s="209"/>
      <c r="U36" s="210"/>
      <c r="V36" s="33"/>
      <c r="W36" s="33"/>
      <c r="X36" s="33"/>
    </row>
    <row r="37" spans="1:35" ht="55.2" customHeight="1">
      <c r="A37" s="345" t="s">
        <v>573</v>
      </c>
      <c r="B37" s="190"/>
      <c r="C37" s="190"/>
      <c r="D37" s="190"/>
      <c r="E37" s="190"/>
      <c r="F37" s="190"/>
      <c r="G37" s="190"/>
      <c r="H37" s="190"/>
      <c r="I37" s="190"/>
      <c r="J37" s="190"/>
      <c r="K37" s="190"/>
      <c r="L37" s="190"/>
      <c r="M37" s="190"/>
      <c r="N37" s="190"/>
      <c r="O37" s="190"/>
      <c r="P37" s="190"/>
      <c r="Q37" s="191"/>
      <c r="R37" s="208"/>
      <c r="S37" s="209"/>
      <c r="T37" s="209"/>
      <c r="U37" s="210"/>
      <c r="V37" s="33"/>
      <c r="W37" s="33"/>
      <c r="X37" s="33"/>
    </row>
    <row r="38" spans="1:35" s="36" customFormat="1" ht="63" customHeight="1">
      <c r="A38" s="77" t="s">
        <v>25</v>
      </c>
      <c r="B38" s="203" t="s">
        <v>626</v>
      </c>
      <c r="C38" s="203"/>
      <c r="D38" s="203"/>
      <c r="E38" s="203"/>
      <c r="F38" s="203"/>
      <c r="G38" s="340" t="s">
        <v>464</v>
      </c>
      <c r="H38" s="340"/>
      <c r="I38" s="340"/>
      <c r="J38" s="340"/>
      <c r="K38" s="340"/>
      <c r="L38" s="340"/>
      <c r="M38" s="203" t="s">
        <v>465</v>
      </c>
      <c r="N38" s="203"/>
      <c r="O38" s="203"/>
      <c r="P38" s="340" t="s">
        <v>466</v>
      </c>
      <c r="Q38" s="341"/>
      <c r="R38" s="208"/>
      <c r="S38" s="209"/>
      <c r="T38" s="209"/>
      <c r="U38" s="210"/>
      <c r="V38" s="33"/>
      <c r="W38" s="33"/>
      <c r="X38" s="33"/>
    </row>
    <row r="39" spans="1:35" ht="45" customHeight="1">
      <c r="A39" s="80">
        <v>1</v>
      </c>
      <c r="B39" s="275" t="s">
        <v>290</v>
      </c>
      <c r="C39" s="275"/>
      <c r="D39" s="275"/>
      <c r="E39" s="275"/>
      <c r="F39" s="275"/>
      <c r="G39" s="346" t="s">
        <v>291</v>
      </c>
      <c r="H39" s="346"/>
      <c r="I39" s="346"/>
      <c r="J39" s="346"/>
      <c r="K39" s="346"/>
      <c r="L39" s="346"/>
      <c r="M39" s="275" t="s">
        <v>44</v>
      </c>
      <c r="N39" s="275"/>
      <c r="O39" s="275"/>
      <c r="P39" s="346" t="s">
        <v>36</v>
      </c>
      <c r="Q39" s="347"/>
      <c r="R39" s="208"/>
      <c r="S39" s="209"/>
      <c r="T39" s="209"/>
      <c r="U39" s="210"/>
      <c r="V39" s="33"/>
      <c r="W39" s="33"/>
      <c r="X39" s="33"/>
      <c r="Y39" s="37"/>
      <c r="Z39" s="37"/>
      <c r="AA39" s="37"/>
      <c r="AB39" s="37"/>
      <c r="AC39" s="37"/>
      <c r="AD39" s="37"/>
      <c r="AE39" s="37"/>
      <c r="AF39" s="37"/>
      <c r="AG39" s="37"/>
      <c r="AH39" s="37"/>
      <c r="AI39" s="37"/>
    </row>
    <row r="40" spans="1:35" ht="55.2" customHeight="1">
      <c r="A40" s="81"/>
      <c r="B40" s="314"/>
      <c r="C40" s="314"/>
      <c r="D40" s="314"/>
      <c r="E40" s="314"/>
      <c r="F40" s="314"/>
      <c r="G40" s="274"/>
      <c r="H40" s="274"/>
      <c r="I40" s="274"/>
      <c r="J40" s="274"/>
      <c r="K40" s="274"/>
      <c r="L40" s="274"/>
      <c r="M40" s="322"/>
      <c r="N40" s="322"/>
      <c r="O40" s="322"/>
      <c r="P40" s="302"/>
      <c r="Q40" s="303"/>
      <c r="R40" s="208"/>
      <c r="S40" s="209"/>
      <c r="T40" s="209"/>
      <c r="U40" s="210"/>
      <c r="V40" s="33"/>
      <c r="W40" s="33"/>
      <c r="X40" s="33"/>
    </row>
    <row r="41" spans="1:35" ht="47.25" customHeight="1">
      <c r="A41" s="81"/>
      <c r="B41" s="314"/>
      <c r="C41" s="314"/>
      <c r="D41" s="314"/>
      <c r="E41" s="314"/>
      <c r="F41" s="314"/>
      <c r="G41" s="274"/>
      <c r="H41" s="274"/>
      <c r="I41" s="274"/>
      <c r="J41" s="274"/>
      <c r="K41" s="274"/>
      <c r="L41" s="274"/>
      <c r="M41" s="322"/>
      <c r="N41" s="322"/>
      <c r="O41" s="322"/>
      <c r="P41" s="302"/>
      <c r="Q41" s="303"/>
      <c r="R41" s="208"/>
      <c r="S41" s="209"/>
      <c r="T41" s="209"/>
      <c r="U41" s="210"/>
      <c r="V41" s="33"/>
      <c r="W41" s="33"/>
      <c r="X41" s="33"/>
    </row>
    <row r="42" spans="1:35" ht="67.2" customHeight="1">
      <c r="A42" s="81"/>
      <c r="B42" s="314"/>
      <c r="C42" s="314"/>
      <c r="D42" s="314"/>
      <c r="E42" s="314"/>
      <c r="F42" s="314"/>
      <c r="G42" s="274"/>
      <c r="H42" s="274"/>
      <c r="I42" s="274"/>
      <c r="J42" s="274"/>
      <c r="K42" s="274"/>
      <c r="L42" s="274"/>
      <c r="M42" s="322"/>
      <c r="N42" s="322"/>
      <c r="O42" s="322"/>
      <c r="P42" s="302"/>
      <c r="Q42" s="303"/>
      <c r="R42" s="208"/>
      <c r="S42" s="209"/>
      <c r="T42" s="209"/>
      <c r="U42" s="210"/>
      <c r="V42" s="33"/>
      <c r="W42" s="33"/>
      <c r="X42" s="33"/>
    </row>
    <row r="43" spans="1:35" ht="50.25" customHeight="1">
      <c r="A43" s="81"/>
      <c r="B43" s="314"/>
      <c r="C43" s="314"/>
      <c r="D43" s="314"/>
      <c r="E43" s="314"/>
      <c r="F43" s="314"/>
      <c r="G43" s="274"/>
      <c r="H43" s="274"/>
      <c r="I43" s="274"/>
      <c r="J43" s="274"/>
      <c r="K43" s="274"/>
      <c r="L43" s="274"/>
      <c r="M43" s="322"/>
      <c r="N43" s="322"/>
      <c r="O43" s="322"/>
      <c r="P43" s="302"/>
      <c r="Q43" s="303"/>
      <c r="R43" s="208"/>
      <c r="S43" s="209"/>
      <c r="T43" s="209"/>
      <c r="U43" s="210"/>
      <c r="V43" s="33"/>
      <c r="W43" s="33"/>
      <c r="X43" s="33"/>
    </row>
    <row r="44" spans="1:35" ht="46.2" customHeight="1">
      <c r="A44" s="81"/>
      <c r="B44" s="314"/>
      <c r="C44" s="314"/>
      <c r="D44" s="314"/>
      <c r="E44" s="314"/>
      <c r="F44" s="314"/>
      <c r="G44" s="274"/>
      <c r="H44" s="274"/>
      <c r="I44" s="274"/>
      <c r="J44" s="274"/>
      <c r="K44" s="274"/>
      <c r="L44" s="274"/>
      <c r="M44" s="322"/>
      <c r="N44" s="322"/>
      <c r="O44" s="322"/>
      <c r="P44" s="302"/>
      <c r="Q44" s="303"/>
      <c r="R44" s="208"/>
      <c r="S44" s="209"/>
      <c r="T44" s="209"/>
      <c r="U44" s="210"/>
      <c r="V44" s="33"/>
      <c r="W44" s="33"/>
      <c r="X44" s="33"/>
    </row>
    <row r="45" spans="1:35" ht="46.2" customHeight="1">
      <c r="A45" s="311" t="s">
        <v>562</v>
      </c>
      <c r="B45" s="312"/>
      <c r="C45" s="312"/>
      <c r="D45" s="312"/>
      <c r="E45" s="312"/>
      <c r="F45" s="312"/>
      <c r="G45" s="312"/>
      <c r="H45" s="312"/>
      <c r="I45" s="312"/>
      <c r="J45" s="312"/>
      <c r="K45" s="312"/>
      <c r="L45" s="312"/>
      <c r="M45" s="312"/>
      <c r="N45" s="312"/>
      <c r="O45" s="312"/>
      <c r="P45" s="312"/>
      <c r="Q45" s="313"/>
      <c r="R45" s="208"/>
      <c r="S45" s="209"/>
      <c r="T45" s="209"/>
      <c r="U45" s="210"/>
      <c r="V45" s="33"/>
      <c r="W45" s="33"/>
      <c r="X45" s="33"/>
    </row>
    <row r="46" spans="1:35" ht="46.2" customHeight="1">
      <c r="A46" s="202" t="s">
        <v>627</v>
      </c>
      <c r="B46" s="203"/>
      <c r="C46" s="203"/>
      <c r="D46" s="203"/>
      <c r="E46" s="203"/>
      <c r="F46" s="203"/>
      <c r="G46" s="203"/>
      <c r="H46" s="203"/>
      <c r="I46" s="203"/>
      <c r="J46" s="203"/>
      <c r="K46" s="203"/>
      <c r="L46" s="203"/>
      <c r="M46" s="203"/>
      <c r="N46" s="203"/>
      <c r="O46" s="203"/>
      <c r="P46" s="203"/>
      <c r="Q46" s="204"/>
      <c r="R46" s="208"/>
      <c r="S46" s="209"/>
      <c r="T46" s="209"/>
      <c r="U46" s="210"/>
      <c r="V46" s="33"/>
      <c r="W46" s="33"/>
      <c r="X46" s="33"/>
    </row>
    <row r="47" spans="1:35" ht="41.25" customHeight="1">
      <c r="A47" s="200" t="s">
        <v>467</v>
      </c>
      <c r="B47" s="201"/>
      <c r="C47" s="201"/>
      <c r="D47" s="201"/>
      <c r="E47" s="201"/>
      <c r="F47" s="201"/>
      <c r="G47" s="201"/>
      <c r="H47" s="201"/>
      <c r="I47" s="201"/>
      <c r="J47" s="201"/>
      <c r="K47" s="201"/>
      <c r="L47" s="201"/>
      <c r="M47" s="201"/>
      <c r="N47" s="201"/>
      <c r="O47" s="304"/>
      <c r="P47" s="304"/>
      <c r="Q47" s="305"/>
      <c r="R47" s="208"/>
      <c r="S47" s="209"/>
      <c r="T47" s="209"/>
      <c r="U47" s="210"/>
      <c r="V47" s="33"/>
      <c r="W47" s="33"/>
      <c r="X47" s="33"/>
    </row>
    <row r="48" spans="1:35" ht="44.25" customHeight="1">
      <c r="A48" s="200" t="s">
        <v>468</v>
      </c>
      <c r="B48" s="201"/>
      <c r="C48" s="201"/>
      <c r="D48" s="201"/>
      <c r="E48" s="201"/>
      <c r="F48" s="201"/>
      <c r="G48" s="201"/>
      <c r="H48" s="201"/>
      <c r="I48" s="201"/>
      <c r="J48" s="201"/>
      <c r="K48" s="201"/>
      <c r="L48" s="201"/>
      <c r="M48" s="201"/>
      <c r="N48" s="201"/>
      <c r="O48" s="304"/>
      <c r="P48" s="304"/>
      <c r="Q48" s="305"/>
      <c r="R48" s="208"/>
      <c r="S48" s="209"/>
      <c r="T48" s="209"/>
      <c r="U48" s="210"/>
      <c r="V48" s="33"/>
      <c r="W48" s="33"/>
      <c r="X48" s="33"/>
    </row>
    <row r="49" spans="1:24" ht="52.2" customHeight="1">
      <c r="A49" s="200" t="s">
        <v>574</v>
      </c>
      <c r="B49" s="201"/>
      <c r="C49" s="201"/>
      <c r="D49" s="201"/>
      <c r="E49" s="201"/>
      <c r="F49" s="201"/>
      <c r="G49" s="201"/>
      <c r="H49" s="201"/>
      <c r="I49" s="201"/>
      <c r="J49" s="201"/>
      <c r="K49" s="201"/>
      <c r="L49" s="201"/>
      <c r="M49" s="201"/>
      <c r="N49" s="201"/>
      <c r="O49" s="306"/>
      <c r="P49" s="306"/>
      <c r="Q49" s="307"/>
      <c r="R49" s="208"/>
      <c r="S49" s="209"/>
      <c r="T49" s="209"/>
      <c r="U49" s="210"/>
      <c r="V49" s="33"/>
      <c r="W49" s="33"/>
      <c r="X49" s="33"/>
    </row>
    <row r="50" spans="1:24" ht="57.45" customHeight="1">
      <c r="A50" s="200" t="s">
        <v>469</v>
      </c>
      <c r="B50" s="201"/>
      <c r="C50" s="201"/>
      <c r="D50" s="201"/>
      <c r="E50" s="201"/>
      <c r="F50" s="201"/>
      <c r="G50" s="201"/>
      <c r="H50" s="201"/>
      <c r="I50" s="167"/>
      <c r="J50" s="167"/>
      <c r="K50" s="167"/>
      <c r="L50" s="167"/>
      <c r="M50" s="167"/>
      <c r="N50" s="167"/>
      <c r="O50" s="167"/>
      <c r="P50" s="167"/>
      <c r="Q50" s="245"/>
      <c r="R50" s="208"/>
      <c r="S50" s="209"/>
      <c r="T50" s="209"/>
      <c r="U50" s="210"/>
      <c r="V50" s="33"/>
      <c r="W50" s="33"/>
      <c r="X50" s="33"/>
    </row>
    <row r="51" spans="1:24" ht="69" customHeight="1">
      <c r="A51" s="200" t="s">
        <v>470</v>
      </c>
      <c r="B51" s="201"/>
      <c r="C51" s="201"/>
      <c r="D51" s="201"/>
      <c r="E51" s="167"/>
      <c r="F51" s="167"/>
      <c r="G51" s="167"/>
      <c r="H51" s="167"/>
      <c r="I51" s="167"/>
      <c r="J51" s="167"/>
      <c r="K51" s="167"/>
      <c r="L51" s="167"/>
      <c r="M51" s="167"/>
      <c r="N51" s="167"/>
      <c r="O51" s="167"/>
      <c r="P51" s="167"/>
      <c r="Q51" s="245"/>
      <c r="R51" s="208"/>
      <c r="S51" s="209"/>
      <c r="T51" s="209"/>
      <c r="U51" s="210"/>
      <c r="V51" s="33"/>
      <c r="W51" s="33"/>
      <c r="X51" s="33"/>
    </row>
    <row r="52" spans="1:24" ht="81" customHeight="1">
      <c r="A52" s="200" t="s">
        <v>471</v>
      </c>
      <c r="B52" s="201"/>
      <c r="C52" s="201"/>
      <c r="D52" s="201"/>
      <c r="E52" s="167"/>
      <c r="F52" s="167"/>
      <c r="G52" s="167"/>
      <c r="H52" s="167"/>
      <c r="I52" s="167"/>
      <c r="J52" s="167"/>
      <c r="K52" s="167"/>
      <c r="L52" s="167"/>
      <c r="M52" s="167"/>
      <c r="N52" s="167"/>
      <c r="O52" s="167"/>
      <c r="P52" s="167"/>
      <c r="Q52" s="245"/>
      <c r="R52" s="208"/>
      <c r="S52" s="209"/>
      <c r="T52" s="209"/>
      <c r="U52" s="210"/>
      <c r="V52" s="33"/>
    </row>
    <row r="53" spans="1:24" ht="139.94999999999999" customHeight="1" thickBot="1">
      <c r="A53" s="200" t="s">
        <v>472</v>
      </c>
      <c r="B53" s="201"/>
      <c r="C53" s="201"/>
      <c r="D53" s="201"/>
      <c r="E53" s="167"/>
      <c r="F53" s="167"/>
      <c r="G53" s="167"/>
      <c r="H53" s="167"/>
      <c r="I53" s="167"/>
      <c r="J53" s="167"/>
      <c r="K53" s="167"/>
      <c r="L53" s="167"/>
      <c r="M53" s="167"/>
      <c r="N53" s="167"/>
      <c r="O53" s="167"/>
      <c r="P53" s="167"/>
      <c r="Q53" s="245"/>
      <c r="R53" s="211"/>
      <c r="S53" s="212"/>
      <c r="T53" s="212"/>
      <c r="U53" s="213"/>
      <c r="V53" s="33"/>
    </row>
    <row r="54" spans="1:24" ht="63.45" customHeight="1" thickBot="1">
      <c r="A54" s="78"/>
      <c r="B54" s="54"/>
      <c r="C54" s="54"/>
      <c r="D54" s="54"/>
      <c r="E54" s="54"/>
      <c r="F54" s="54"/>
      <c r="G54" s="54"/>
      <c r="H54" s="54"/>
      <c r="I54" s="54"/>
      <c r="J54" s="54"/>
      <c r="K54" s="54"/>
      <c r="L54" s="54"/>
      <c r="M54" s="54"/>
      <c r="N54" s="54"/>
      <c r="O54" s="54"/>
      <c r="P54" s="54"/>
      <c r="Q54" s="79"/>
      <c r="R54" s="195" t="s">
        <v>560</v>
      </c>
      <c r="S54" s="196"/>
      <c r="T54" s="196"/>
      <c r="U54" s="197"/>
    </row>
    <row r="55" spans="1:24" ht="42.75" customHeight="1">
      <c r="A55" s="315" t="s">
        <v>473</v>
      </c>
      <c r="B55" s="316"/>
      <c r="C55" s="316"/>
      <c r="D55" s="316"/>
      <c r="E55" s="316"/>
      <c r="F55" s="316"/>
      <c r="G55" s="316"/>
      <c r="H55" s="316"/>
      <c r="I55" s="316"/>
      <c r="J55" s="316"/>
      <c r="K55" s="316"/>
      <c r="L55" s="316"/>
      <c r="M55" s="316"/>
      <c r="N55" s="316"/>
      <c r="O55" s="316"/>
      <c r="P55" s="316"/>
      <c r="Q55" s="317"/>
      <c r="R55" s="74" t="s">
        <v>561</v>
      </c>
      <c r="S55" s="30" t="s">
        <v>553</v>
      </c>
      <c r="T55" s="30" t="s">
        <v>554</v>
      </c>
      <c r="U55" s="52" t="s">
        <v>555</v>
      </c>
    </row>
    <row r="56" spans="1:24" ht="57" customHeight="1">
      <c r="A56" s="268" t="s">
        <v>590</v>
      </c>
      <c r="B56" s="269"/>
      <c r="C56" s="269"/>
      <c r="D56" s="269"/>
      <c r="E56" s="269"/>
      <c r="F56" s="269"/>
      <c r="G56" s="269"/>
      <c r="H56" s="269"/>
      <c r="I56" s="269"/>
      <c r="J56" s="269"/>
      <c r="K56" s="269"/>
      <c r="L56" s="269"/>
      <c r="M56" s="269"/>
      <c r="N56" s="269"/>
      <c r="O56" s="269"/>
      <c r="P56" s="269"/>
      <c r="Q56" s="270"/>
      <c r="R56" s="75"/>
      <c r="S56" s="25"/>
      <c r="T56" s="25"/>
      <c r="U56" s="53"/>
    </row>
    <row r="57" spans="1:24" ht="72.45" customHeight="1" thickBot="1">
      <c r="A57" s="77" t="s">
        <v>25</v>
      </c>
      <c r="B57" s="203" t="s">
        <v>194</v>
      </c>
      <c r="C57" s="203"/>
      <c r="D57" s="203" t="s">
        <v>195</v>
      </c>
      <c r="E57" s="203"/>
      <c r="F57" s="203"/>
      <c r="G57" s="56" t="s">
        <v>196</v>
      </c>
      <c r="H57" s="56" t="s">
        <v>197</v>
      </c>
      <c r="I57" s="56" t="s">
        <v>63</v>
      </c>
      <c r="J57" s="56" t="s">
        <v>64</v>
      </c>
      <c r="K57" s="56" t="s">
        <v>586</v>
      </c>
      <c r="L57" s="203" t="s">
        <v>198</v>
      </c>
      <c r="M57" s="203"/>
      <c r="N57" s="203"/>
      <c r="O57" s="203"/>
      <c r="P57" s="203"/>
      <c r="Q57" s="204"/>
      <c r="R57" s="169" t="s">
        <v>556</v>
      </c>
      <c r="S57" s="170"/>
      <c r="T57" s="170"/>
      <c r="U57" s="171"/>
    </row>
    <row r="58" spans="1:24" ht="48" customHeight="1">
      <c r="A58" s="225" t="s">
        <v>603</v>
      </c>
      <c r="B58" s="275" t="s">
        <v>204</v>
      </c>
      <c r="C58" s="275"/>
      <c r="D58" s="275" t="s">
        <v>26</v>
      </c>
      <c r="E58" s="275"/>
      <c r="F58" s="275"/>
      <c r="G58" s="48">
        <v>135</v>
      </c>
      <c r="H58" s="48">
        <v>185</v>
      </c>
      <c r="I58" s="48">
        <f>H58*5</f>
        <v>925</v>
      </c>
      <c r="J58" s="48" t="s">
        <v>27</v>
      </c>
      <c r="K58" s="48">
        <f>I58/H58</f>
        <v>5</v>
      </c>
      <c r="L58" s="275" t="s">
        <v>199</v>
      </c>
      <c r="M58" s="275"/>
      <c r="N58" s="275"/>
      <c r="O58" s="275"/>
      <c r="P58" s="275"/>
      <c r="Q58" s="321"/>
      <c r="R58" s="184"/>
      <c r="S58" s="185"/>
      <c r="T58" s="185"/>
      <c r="U58" s="186"/>
    </row>
    <row r="59" spans="1:24" ht="43.2" customHeight="1">
      <c r="A59" s="225"/>
      <c r="B59" s="275" t="s">
        <v>203</v>
      </c>
      <c r="C59" s="275"/>
      <c r="D59" s="275"/>
      <c r="E59" s="275"/>
      <c r="F59" s="275"/>
      <c r="G59" s="48">
        <v>135</v>
      </c>
      <c r="H59" s="48">
        <v>150</v>
      </c>
      <c r="I59" s="48">
        <f>H58*3</f>
        <v>555</v>
      </c>
      <c r="J59" s="48" t="s">
        <v>27</v>
      </c>
      <c r="K59" s="48">
        <f t="shared" ref="K59:K70" si="0">I59/H59</f>
        <v>3.7</v>
      </c>
      <c r="L59" s="275" t="s">
        <v>200</v>
      </c>
      <c r="M59" s="275"/>
      <c r="N59" s="275"/>
      <c r="O59" s="275"/>
      <c r="P59" s="275"/>
      <c r="Q59" s="321"/>
      <c r="R59" s="175"/>
      <c r="S59" s="176"/>
      <c r="T59" s="176"/>
      <c r="U59" s="177"/>
    </row>
    <row r="60" spans="1:24" ht="56.25" customHeight="1">
      <c r="A60" s="82" t="s">
        <v>604</v>
      </c>
      <c r="B60" s="275" t="s">
        <v>202</v>
      </c>
      <c r="C60" s="275"/>
      <c r="D60" s="275" t="s">
        <v>65</v>
      </c>
      <c r="E60" s="275"/>
      <c r="F60" s="275"/>
      <c r="G60" s="48">
        <v>30</v>
      </c>
      <c r="H60" s="48">
        <v>100</v>
      </c>
      <c r="I60" s="48">
        <f>H60*500</f>
        <v>50000</v>
      </c>
      <c r="J60" s="48" t="s">
        <v>27</v>
      </c>
      <c r="K60" s="48">
        <f t="shared" si="0"/>
        <v>500</v>
      </c>
      <c r="L60" s="275" t="s">
        <v>201</v>
      </c>
      <c r="M60" s="275"/>
      <c r="N60" s="275"/>
      <c r="O60" s="275"/>
      <c r="P60" s="275"/>
      <c r="Q60" s="321"/>
      <c r="R60" s="175"/>
      <c r="S60" s="176"/>
      <c r="T60" s="176"/>
      <c r="U60" s="177"/>
    </row>
    <row r="61" spans="1:24">
      <c r="A61" s="77">
        <v>1</v>
      </c>
      <c r="B61" s="228"/>
      <c r="C61" s="228"/>
      <c r="D61" s="228"/>
      <c r="E61" s="228"/>
      <c r="F61" s="228"/>
      <c r="G61" s="47"/>
      <c r="H61" s="47"/>
      <c r="I61" s="47"/>
      <c r="J61" s="47"/>
      <c r="K61" s="62" t="e">
        <f t="shared" si="0"/>
        <v>#DIV/0!</v>
      </c>
      <c r="L61" s="228"/>
      <c r="M61" s="228"/>
      <c r="N61" s="228"/>
      <c r="O61" s="228"/>
      <c r="P61" s="228"/>
      <c r="Q61" s="229"/>
      <c r="R61" s="175"/>
      <c r="S61" s="176"/>
      <c r="T61" s="176"/>
      <c r="U61" s="177"/>
    </row>
    <row r="62" spans="1:24">
      <c r="A62" s="77">
        <v>2</v>
      </c>
      <c r="B62" s="228"/>
      <c r="C62" s="228"/>
      <c r="D62" s="228"/>
      <c r="E62" s="228"/>
      <c r="F62" s="228"/>
      <c r="G62" s="36"/>
      <c r="H62" s="47"/>
      <c r="I62" s="47"/>
      <c r="J62" s="47"/>
      <c r="K62" s="62" t="e">
        <f t="shared" si="0"/>
        <v>#DIV/0!</v>
      </c>
      <c r="L62" s="228"/>
      <c r="M62" s="228"/>
      <c r="N62" s="228"/>
      <c r="O62" s="228"/>
      <c r="P62" s="228"/>
      <c r="Q62" s="229"/>
      <c r="R62" s="175"/>
      <c r="S62" s="176"/>
      <c r="T62" s="176"/>
      <c r="U62" s="177"/>
    </row>
    <row r="63" spans="1:24">
      <c r="A63" s="77">
        <v>3</v>
      </c>
      <c r="B63" s="228"/>
      <c r="C63" s="228"/>
      <c r="D63" s="228"/>
      <c r="E63" s="228"/>
      <c r="F63" s="228"/>
      <c r="G63" s="47"/>
      <c r="H63" s="47"/>
      <c r="I63" s="47"/>
      <c r="J63" s="47"/>
      <c r="K63" s="62" t="e">
        <f t="shared" si="0"/>
        <v>#DIV/0!</v>
      </c>
      <c r="L63" s="228"/>
      <c r="M63" s="228"/>
      <c r="N63" s="228"/>
      <c r="O63" s="228"/>
      <c r="P63" s="228"/>
      <c r="Q63" s="229"/>
      <c r="R63" s="175"/>
      <c r="S63" s="176"/>
      <c r="T63" s="176"/>
      <c r="U63" s="177"/>
    </row>
    <row r="64" spans="1:24">
      <c r="A64" s="77">
        <v>4</v>
      </c>
      <c r="B64" s="228"/>
      <c r="C64" s="228"/>
      <c r="D64" s="228"/>
      <c r="E64" s="228"/>
      <c r="F64" s="228"/>
      <c r="G64" s="47"/>
      <c r="H64" s="47"/>
      <c r="I64" s="47"/>
      <c r="J64" s="47"/>
      <c r="K64" s="62" t="e">
        <f t="shared" si="0"/>
        <v>#DIV/0!</v>
      </c>
      <c r="L64" s="228"/>
      <c r="M64" s="228"/>
      <c r="N64" s="228"/>
      <c r="O64" s="228"/>
      <c r="P64" s="228"/>
      <c r="Q64" s="229"/>
      <c r="R64" s="175"/>
      <c r="S64" s="176"/>
      <c r="T64" s="176"/>
      <c r="U64" s="177"/>
    </row>
    <row r="65" spans="1:35">
      <c r="A65" s="77">
        <v>5</v>
      </c>
      <c r="B65" s="228"/>
      <c r="C65" s="228"/>
      <c r="D65" s="228"/>
      <c r="E65" s="228"/>
      <c r="F65" s="228"/>
      <c r="G65" s="47"/>
      <c r="H65" s="47"/>
      <c r="I65" s="47"/>
      <c r="J65" s="47"/>
      <c r="K65" s="62" t="e">
        <f t="shared" si="0"/>
        <v>#DIV/0!</v>
      </c>
      <c r="L65" s="228"/>
      <c r="M65" s="228"/>
      <c r="N65" s="228"/>
      <c r="O65" s="228"/>
      <c r="P65" s="228"/>
      <c r="Q65" s="229"/>
      <c r="R65" s="175"/>
      <c r="S65" s="176"/>
      <c r="T65" s="176"/>
      <c r="U65" s="177"/>
    </row>
    <row r="66" spans="1:35">
      <c r="A66" s="77">
        <v>6</v>
      </c>
      <c r="B66" s="228"/>
      <c r="C66" s="228"/>
      <c r="D66" s="228"/>
      <c r="E66" s="228"/>
      <c r="F66" s="228"/>
      <c r="G66" s="47"/>
      <c r="H66" s="47"/>
      <c r="I66" s="47"/>
      <c r="J66" s="47"/>
      <c r="K66" s="62" t="e">
        <f t="shared" si="0"/>
        <v>#DIV/0!</v>
      </c>
      <c r="L66" s="228"/>
      <c r="M66" s="228"/>
      <c r="N66" s="228"/>
      <c r="O66" s="228"/>
      <c r="P66" s="228"/>
      <c r="Q66" s="229"/>
      <c r="R66" s="175"/>
      <c r="S66" s="176"/>
      <c r="T66" s="176"/>
      <c r="U66" s="177"/>
    </row>
    <row r="67" spans="1:35">
      <c r="A67" s="77">
        <v>7</v>
      </c>
      <c r="B67" s="228"/>
      <c r="C67" s="228"/>
      <c r="D67" s="228"/>
      <c r="E67" s="228"/>
      <c r="F67" s="228"/>
      <c r="G67" s="47"/>
      <c r="H67" s="47"/>
      <c r="I67" s="47"/>
      <c r="J67" s="47"/>
      <c r="K67" s="62" t="e">
        <f t="shared" si="0"/>
        <v>#DIV/0!</v>
      </c>
      <c r="L67" s="228"/>
      <c r="M67" s="228"/>
      <c r="N67" s="228"/>
      <c r="O67" s="228"/>
      <c r="P67" s="228"/>
      <c r="Q67" s="229"/>
      <c r="R67" s="175"/>
      <c r="S67" s="176"/>
      <c r="T67" s="176"/>
      <c r="U67" s="177"/>
    </row>
    <row r="68" spans="1:35" ht="17.25" customHeight="1">
      <c r="A68" s="77">
        <v>8</v>
      </c>
      <c r="B68" s="228"/>
      <c r="C68" s="228"/>
      <c r="D68" s="228"/>
      <c r="E68" s="228"/>
      <c r="F68" s="228"/>
      <c r="G68" s="47"/>
      <c r="H68" s="47"/>
      <c r="I68" s="47"/>
      <c r="J68" s="47"/>
      <c r="K68" s="62" t="e">
        <f t="shared" si="0"/>
        <v>#DIV/0!</v>
      </c>
      <c r="L68" s="228"/>
      <c r="M68" s="228"/>
      <c r="N68" s="228"/>
      <c r="O68" s="228"/>
      <c r="P68" s="228"/>
      <c r="Q68" s="229"/>
      <c r="R68" s="175"/>
      <c r="S68" s="176"/>
      <c r="T68" s="176"/>
      <c r="U68" s="177"/>
    </row>
    <row r="69" spans="1:35" ht="17.25" customHeight="1">
      <c r="A69" s="77">
        <v>9</v>
      </c>
      <c r="B69" s="228"/>
      <c r="C69" s="228"/>
      <c r="D69" s="228"/>
      <c r="E69" s="228"/>
      <c r="F69" s="228"/>
      <c r="G69" s="47"/>
      <c r="H69" s="47"/>
      <c r="I69" s="47"/>
      <c r="J69" s="47"/>
      <c r="K69" s="62" t="e">
        <f t="shared" si="0"/>
        <v>#DIV/0!</v>
      </c>
      <c r="L69" s="228"/>
      <c r="M69" s="228"/>
      <c r="N69" s="228"/>
      <c r="O69" s="228"/>
      <c r="P69" s="228"/>
      <c r="Q69" s="229"/>
      <c r="R69" s="175"/>
      <c r="S69" s="176"/>
      <c r="T69" s="176"/>
      <c r="U69" s="177"/>
    </row>
    <row r="70" spans="1:35">
      <c r="A70" s="77">
        <v>10</v>
      </c>
      <c r="B70" s="228"/>
      <c r="C70" s="228"/>
      <c r="D70" s="228"/>
      <c r="E70" s="228"/>
      <c r="F70" s="228"/>
      <c r="G70" s="47"/>
      <c r="H70" s="47"/>
      <c r="I70" s="47"/>
      <c r="J70" s="47"/>
      <c r="K70" s="62" t="e">
        <f t="shared" si="0"/>
        <v>#DIV/0!</v>
      </c>
      <c r="L70" s="228"/>
      <c r="M70" s="228"/>
      <c r="N70" s="228"/>
      <c r="O70" s="228"/>
      <c r="P70" s="228"/>
      <c r="Q70" s="229"/>
      <c r="R70" s="175"/>
      <c r="S70" s="176"/>
      <c r="T70" s="176"/>
      <c r="U70" s="177"/>
    </row>
    <row r="71" spans="1:35" ht="42" customHeight="1">
      <c r="A71" s="311" t="s">
        <v>562</v>
      </c>
      <c r="B71" s="312"/>
      <c r="C71" s="312"/>
      <c r="D71" s="312"/>
      <c r="E71" s="312"/>
      <c r="F71" s="312"/>
      <c r="G71" s="312"/>
      <c r="H71" s="312"/>
      <c r="I71" s="312"/>
      <c r="J71" s="312"/>
      <c r="K71" s="312"/>
      <c r="L71" s="312"/>
      <c r="M71" s="312"/>
      <c r="N71" s="312"/>
      <c r="O71" s="312"/>
      <c r="P71" s="312"/>
      <c r="Q71" s="313"/>
      <c r="R71" s="175"/>
      <c r="S71" s="176"/>
      <c r="T71" s="176"/>
      <c r="U71" s="177"/>
    </row>
    <row r="72" spans="1:35" ht="65.7" customHeight="1">
      <c r="A72" s="308" t="s">
        <v>523</v>
      </c>
      <c r="B72" s="309"/>
      <c r="C72" s="309"/>
      <c r="D72" s="309"/>
      <c r="E72" s="309"/>
      <c r="F72" s="309"/>
      <c r="G72" s="309"/>
      <c r="H72" s="309"/>
      <c r="I72" s="309"/>
      <c r="J72" s="309"/>
      <c r="K72" s="309"/>
      <c r="L72" s="309"/>
      <c r="M72" s="309"/>
      <c r="N72" s="309"/>
      <c r="O72" s="309"/>
      <c r="P72" s="309"/>
      <c r="Q72" s="310"/>
      <c r="R72" s="178"/>
      <c r="S72" s="179"/>
      <c r="T72" s="179"/>
      <c r="U72" s="180"/>
    </row>
    <row r="73" spans="1:35" ht="54" customHeight="1">
      <c r="A73" s="295" t="s">
        <v>474</v>
      </c>
      <c r="B73" s="296"/>
      <c r="C73" s="296"/>
      <c r="D73" s="296"/>
      <c r="E73" s="296"/>
      <c r="F73" s="296"/>
      <c r="G73" s="296"/>
      <c r="H73" s="296"/>
      <c r="I73" s="296"/>
      <c r="J73" s="296"/>
      <c r="K73" s="296"/>
      <c r="L73" s="296"/>
      <c r="M73" s="296"/>
      <c r="N73" s="296"/>
      <c r="O73" s="296"/>
      <c r="P73" s="296"/>
      <c r="Q73" s="297"/>
      <c r="R73" s="74" t="s">
        <v>561</v>
      </c>
      <c r="S73" s="30" t="s">
        <v>553</v>
      </c>
      <c r="T73" s="30" t="s">
        <v>554</v>
      </c>
      <c r="U73" s="52" t="s">
        <v>555</v>
      </c>
    </row>
    <row r="74" spans="1:35" ht="46.5" customHeight="1">
      <c r="A74" s="295" t="s">
        <v>475</v>
      </c>
      <c r="B74" s="299"/>
      <c r="C74" s="299"/>
      <c r="D74" s="299"/>
      <c r="E74" s="299"/>
      <c r="F74" s="299"/>
      <c r="G74" s="299"/>
      <c r="H74" s="299"/>
      <c r="I74" s="299"/>
      <c r="J74" s="299"/>
      <c r="K74" s="299"/>
      <c r="L74" s="299"/>
      <c r="M74" s="299"/>
      <c r="N74" s="299"/>
      <c r="O74" s="299"/>
      <c r="P74" s="299"/>
      <c r="Q74" s="300"/>
      <c r="R74" s="75"/>
      <c r="S74" s="25"/>
      <c r="T74" s="25"/>
      <c r="U74" s="53"/>
    </row>
    <row r="75" spans="1:35" ht="36" customHeight="1">
      <c r="A75" s="308" t="s">
        <v>524</v>
      </c>
      <c r="B75" s="309"/>
      <c r="C75" s="309"/>
      <c r="D75" s="309"/>
      <c r="E75" s="309"/>
      <c r="F75" s="309"/>
      <c r="G75" s="309"/>
      <c r="H75" s="309"/>
      <c r="I75" s="309"/>
      <c r="J75" s="309"/>
      <c r="K75" s="309"/>
      <c r="L75" s="309"/>
      <c r="M75" s="309"/>
      <c r="N75" s="309"/>
      <c r="O75" s="309"/>
      <c r="P75" s="309"/>
      <c r="Q75" s="310"/>
      <c r="R75" s="169" t="s">
        <v>556</v>
      </c>
      <c r="S75" s="170"/>
      <c r="T75" s="170"/>
      <c r="U75" s="171"/>
    </row>
    <row r="76" spans="1:35" ht="64.2" customHeight="1">
      <c r="A76" s="202" t="s">
        <v>628</v>
      </c>
      <c r="B76" s="38" t="b">
        <v>0</v>
      </c>
      <c r="C76" s="285" t="s">
        <v>205</v>
      </c>
      <c r="D76" s="285"/>
      <c r="E76" s="285"/>
      <c r="F76" s="38" t="b">
        <v>0</v>
      </c>
      <c r="G76" s="285" t="s">
        <v>206</v>
      </c>
      <c r="H76" s="285"/>
      <c r="I76" s="285"/>
      <c r="J76" s="39" t="b">
        <v>0</v>
      </c>
      <c r="K76" s="203" t="s">
        <v>207</v>
      </c>
      <c r="L76" s="203"/>
      <c r="M76" s="38" t="b">
        <v>0</v>
      </c>
      <c r="N76" s="203" t="s">
        <v>208</v>
      </c>
      <c r="O76" s="203"/>
      <c r="P76" s="203"/>
      <c r="Q76" s="204"/>
      <c r="R76" s="172"/>
      <c r="S76" s="173"/>
      <c r="T76" s="173"/>
      <c r="U76" s="174"/>
    </row>
    <row r="77" spans="1:35" ht="134.25" customHeight="1">
      <c r="A77" s="202"/>
      <c r="B77" s="203" t="s">
        <v>476</v>
      </c>
      <c r="C77" s="203"/>
      <c r="D77" s="203"/>
      <c r="E77" s="155"/>
      <c r="F77" s="168" t="str">
        <f>IF(E77="Si / Yes","Please specify the measures for segregating organic and conventional products.","")</f>
        <v/>
      </c>
      <c r="G77" s="168"/>
      <c r="H77" s="168"/>
      <c r="I77" s="230"/>
      <c r="J77" s="230"/>
      <c r="K77" s="230"/>
      <c r="L77" s="230"/>
      <c r="M77" s="230"/>
      <c r="N77" s="230"/>
      <c r="O77" s="230"/>
      <c r="P77" s="230"/>
      <c r="Q77" s="231"/>
      <c r="R77" s="175"/>
      <c r="S77" s="176"/>
      <c r="T77" s="176"/>
      <c r="U77" s="177"/>
    </row>
    <row r="78" spans="1:35" ht="109.2" customHeight="1">
      <c r="A78" s="200" t="s">
        <v>629</v>
      </c>
      <c r="B78" s="201"/>
      <c r="C78" s="201"/>
      <c r="D78" s="201"/>
      <c r="E78" s="156"/>
      <c r="F78" s="203" t="str">
        <f>IF(E78="Si / Yes","3.1.1.B.1) Please provide a brief overview of the conversion plan, including the number of years envisaged for the complete conversion of conventional areas to organic.","")</f>
        <v/>
      </c>
      <c r="G78" s="203"/>
      <c r="H78" s="203"/>
      <c r="I78" s="222"/>
      <c r="J78" s="223"/>
      <c r="K78" s="223"/>
      <c r="L78" s="223"/>
      <c r="M78" s="224"/>
      <c r="N78" s="203" t="str">
        <f>IF(E78="Si / Yes","3.1.1.B.2. How many years is the transition from conventional to organic areas contemplated?","")</f>
        <v/>
      </c>
      <c r="O78" s="203"/>
      <c r="P78" s="203"/>
      <c r="Q78" s="103"/>
      <c r="R78" s="175"/>
      <c r="S78" s="176"/>
      <c r="T78" s="176"/>
      <c r="U78" s="177"/>
    </row>
    <row r="79" spans="1:35" ht="90.75" customHeight="1">
      <c r="A79" s="200" t="s">
        <v>711</v>
      </c>
      <c r="B79" s="201"/>
      <c r="C79" s="201"/>
      <c r="D79" s="201"/>
      <c r="E79" s="274"/>
      <c r="F79" s="274"/>
      <c r="G79" s="274"/>
      <c r="H79" s="274"/>
      <c r="I79" s="274"/>
      <c r="J79" s="274"/>
      <c r="K79" s="274"/>
      <c r="L79" s="274"/>
      <c r="M79" s="274"/>
      <c r="N79" s="274"/>
      <c r="O79" s="274"/>
      <c r="P79" s="274"/>
      <c r="Q79" s="298"/>
      <c r="R79" s="175"/>
      <c r="S79" s="176"/>
      <c r="T79" s="176"/>
      <c r="U79" s="177"/>
    </row>
    <row r="80" spans="1:35" ht="72" customHeight="1">
      <c r="A80" s="200" t="s">
        <v>712</v>
      </c>
      <c r="B80" s="201"/>
      <c r="C80" s="201"/>
      <c r="D80" s="201"/>
      <c r="E80" s="274"/>
      <c r="F80" s="274"/>
      <c r="G80" s="274"/>
      <c r="H80" s="274"/>
      <c r="I80" s="274"/>
      <c r="J80" s="274"/>
      <c r="K80" s="274"/>
      <c r="L80" s="274"/>
      <c r="M80" s="274"/>
      <c r="N80" s="274"/>
      <c r="O80" s="274"/>
      <c r="P80" s="274"/>
      <c r="Q80" s="298"/>
      <c r="R80" s="175"/>
      <c r="S80" s="176"/>
      <c r="T80" s="176"/>
      <c r="U80" s="177"/>
      <c r="V80" s="37"/>
      <c r="W80" s="37"/>
      <c r="X80" s="37"/>
      <c r="Y80" s="37"/>
      <c r="Z80" s="37"/>
      <c r="AA80" s="37"/>
      <c r="AB80" s="37"/>
      <c r="AC80" s="37"/>
      <c r="AD80" s="37"/>
      <c r="AE80" s="37"/>
      <c r="AF80" s="37"/>
      <c r="AG80" s="37"/>
      <c r="AH80" s="37"/>
      <c r="AI80" s="37"/>
    </row>
    <row r="81" spans="1:21" ht="20.7" customHeight="1">
      <c r="A81" s="308" t="s">
        <v>525</v>
      </c>
      <c r="B81" s="309"/>
      <c r="C81" s="309"/>
      <c r="D81" s="309"/>
      <c r="E81" s="309"/>
      <c r="F81" s="309"/>
      <c r="G81" s="309"/>
      <c r="H81" s="309"/>
      <c r="I81" s="309"/>
      <c r="J81" s="309"/>
      <c r="K81" s="309"/>
      <c r="L81" s="309"/>
      <c r="M81" s="309"/>
      <c r="N81" s="309"/>
      <c r="O81" s="309"/>
      <c r="P81" s="309"/>
      <c r="Q81" s="310"/>
      <c r="R81" s="175"/>
      <c r="S81" s="176"/>
      <c r="T81" s="176"/>
      <c r="U81" s="177"/>
    </row>
    <row r="82" spans="1:21" ht="33.450000000000003" customHeight="1">
      <c r="A82" s="295" t="s">
        <v>810</v>
      </c>
      <c r="B82" s="299"/>
      <c r="C82" s="299"/>
      <c r="D82" s="299"/>
      <c r="E82" s="299"/>
      <c r="F82" s="299"/>
      <c r="G82" s="299"/>
      <c r="H82" s="299"/>
      <c r="I82" s="299"/>
      <c r="J82" s="299"/>
      <c r="K82" s="299"/>
      <c r="L82" s="299"/>
      <c r="M82" s="299"/>
      <c r="N82" s="299"/>
      <c r="O82" s="299"/>
      <c r="P82" s="299"/>
      <c r="Q82" s="300"/>
      <c r="R82" s="175"/>
      <c r="S82" s="176"/>
      <c r="T82" s="176"/>
      <c r="U82" s="177"/>
    </row>
    <row r="83" spans="1:21" s="36" customFormat="1" ht="45.45" customHeight="1">
      <c r="A83" s="268" t="s">
        <v>630</v>
      </c>
      <c r="B83" s="269"/>
      <c r="C83" s="269"/>
      <c r="D83" s="269"/>
      <c r="E83" s="269"/>
      <c r="F83" s="269"/>
      <c r="G83" s="269"/>
      <c r="H83" s="269"/>
      <c r="I83" s="269"/>
      <c r="J83" s="269"/>
      <c r="K83" s="269"/>
      <c r="L83" s="269"/>
      <c r="M83" s="269"/>
      <c r="N83" s="269"/>
      <c r="O83" s="269"/>
      <c r="P83" s="269"/>
      <c r="Q83" s="270"/>
      <c r="R83" s="175"/>
      <c r="S83" s="176"/>
      <c r="T83" s="176"/>
      <c r="U83" s="177"/>
    </row>
    <row r="84" spans="1:21" s="36" customFormat="1" ht="34.5" customHeight="1">
      <c r="A84" s="301"/>
      <c r="B84" s="168"/>
      <c r="C84" s="168"/>
      <c r="D84" s="203" t="s">
        <v>705</v>
      </c>
      <c r="E84" s="203"/>
      <c r="F84" s="203"/>
      <c r="G84" s="203"/>
      <c r="H84" s="203"/>
      <c r="I84" s="203" t="s">
        <v>706</v>
      </c>
      <c r="J84" s="203"/>
      <c r="K84" s="203"/>
      <c r="L84" s="203"/>
      <c r="M84" s="203"/>
      <c r="N84" s="203" t="s">
        <v>707</v>
      </c>
      <c r="O84" s="203"/>
      <c r="P84" s="203"/>
      <c r="Q84" s="204"/>
      <c r="R84" s="175"/>
      <c r="S84" s="176"/>
      <c r="T84" s="176"/>
      <c r="U84" s="177"/>
    </row>
    <row r="85" spans="1:21" ht="29.25" customHeight="1">
      <c r="A85" s="220" t="s">
        <v>575</v>
      </c>
      <c r="B85" s="221"/>
      <c r="C85" s="221"/>
      <c r="D85" s="167"/>
      <c r="E85" s="167"/>
      <c r="F85" s="167"/>
      <c r="G85" s="167"/>
      <c r="H85" s="167"/>
      <c r="I85" s="167"/>
      <c r="J85" s="167"/>
      <c r="K85" s="167"/>
      <c r="L85" s="167"/>
      <c r="M85" s="167"/>
      <c r="N85" s="167"/>
      <c r="O85" s="167"/>
      <c r="P85" s="167"/>
      <c r="Q85" s="245"/>
      <c r="R85" s="175"/>
      <c r="S85" s="176"/>
      <c r="T85" s="176"/>
      <c r="U85" s="177"/>
    </row>
    <row r="86" spans="1:21" ht="28.2" customHeight="1">
      <c r="A86" s="220" t="s">
        <v>576</v>
      </c>
      <c r="B86" s="221"/>
      <c r="C86" s="221"/>
      <c r="D86" s="167"/>
      <c r="E86" s="167"/>
      <c r="F86" s="167"/>
      <c r="G86" s="167"/>
      <c r="H86" s="167"/>
      <c r="I86" s="167"/>
      <c r="J86" s="167"/>
      <c r="K86" s="167"/>
      <c r="L86" s="167"/>
      <c r="M86" s="167"/>
      <c r="N86" s="167"/>
      <c r="O86" s="167"/>
      <c r="P86" s="167"/>
      <c r="Q86" s="245"/>
      <c r="R86" s="175"/>
      <c r="S86" s="176"/>
      <c r="T86" s="176"/>
      <c r="U86" s="177"/>
    </row>
    <row r="87" spans="1:21" ht="31.2" customHeight="1">
      <c r="A87" s="220" t="s">
        <v>577</v>
      </c>
      <c r="B87" s="221"/>
      <c r="C87" s="221"/>
      <c r="D87" s="167"/>
      <c r="E87" s="167"/>
      <c r="F87" s="167"/>
      <c r="G87" s="167"/>
      <c r="H87" s="167"/>
      <c r="I87" s="167"/>
      <c r="J87" s="167"/>
      <c r="K87" s="167"/>
      <c r="L87" s="167"/>
      <c r="M87" s="167"/>
      <c r="N87" s="167"/>
      <c r="O87" s="167"/>
      <c r="P87" s="167"/>
      <c r="Q87" s="245"/>
      <c r="R87" s="175"/>
      <c r="S87" s="176"/>
      <c r="T87" s="176"/>
      <c r="U87" s="177"/>
    </row>
    <row r="88" spans="1:21" ht="31.2" customHeight="1">
      <c r="A88" s="220" t="s">
        <v>578</v>
      </c>
      <c r="B88" s="221"/>
      <c r="C88" s="221"/>
      <c r="D88" s="167"/>
      <c r="E88" s="167"/>
      <c r="F88" s="167"/>
      <c r="G88" s="167"/>
      <c r="H88" s="167"/>
      <c r="I88" s="167"/>
      <c r="J88" s="167"/>
      <c r="K88" s="167"/>
      <c r="L88" s="167"/>
      <c r="M88" s="167"/>
      <c r="N88" s="167"/>
      <c r="O88" s="167"/>
      <c r="P88" s="167"/>
      <c r="Q88" s="245"/>
      <c r="R88" s="175"/>
      <c r="S88" s="176"/>
      <c r="T88" s="176"/>
      <c r="U88" s="177"/>
    </row>
    <row r="89" spans="1:21" ht="32.25" customHeight="1">
      <c r="A89" s="220" t="s">
        <v>579</v>
      </c>
      <c r="B89" s="221"/>
      <c r="C89" s="221"/>
      <c r="D89" s="167"/>
      <c r="E89" s="167"/>
      <c r="F89" s="167"/>
      <c r="G89" s="167"/>
      <c r="H89" s="167"/>
      <c r="I89" s="167"/>
      <c r="J89" s="167"/>
      <c r="K89" s="167"/>
      <c r="L89" s="167"/>
      <c r="M89" s="167"/>
      <c r="N89" s="167"/>
      <c r="O89" s="167"/>
      <c r="P89" s="167"/>
      <c r="Q89" s="245"/>
      <c r="R89" s="175"/>
      <c r="S89" s="176"/>
      <c r="T89" s="176"/>
      <c r="U89" s="177"/>
    </row>
    <row r="90" spans="1:21" ht="29.25" customHeight="1">
      <c r="A90" s="220" t="s">
        <v>580</v>
      </c>
      <c r="B90" s="221"/>
      <c r="C90" s="221"/>
      <c r="D90" s="167"/>
      <c r="E90" s="167"/>
      <c r="F90" s="167"/>
      <c r="G90" s="167"/>
      <c r="H90" s="167"/>
      <c r="I90" s="167"/>
      <c r="J90" s="167"/>
      <c r="K90" s="167"/>
      <c r="L90" s="167"/>
      <c r="M90" s="167"/>
      <c r="N90" s="167"/>
      <c r="O90" s="167"/>
      <c r="P90" s="167"/>
      <c r="Q90" s="245"/>
      <c r="R90" s="175"/>
      <c r="S90" s="176"/>
      <c r="T90" s="176"/>
      <c r="U90" s="177"/>
    </row>
    <row r="91" spans="1:21" ht="36.75" customHeight="1">
      <c r="A91" s="220" t="s">
        <v>581</v>
      </c>
      <c r="B91" s="221"/>
      <c r="C91" s="221"/>
      <c r="D91" s="167"/>
      <c r="E91" s="167"/>
      <c r="F91" s="167"/>
      <c r="G91" s="167"/>
      <c r="H91" s="167"/>
      <c r="I91" s="167"/>
      <c r="J91" s="167"/>
      <c r="K91" s="167"/>
      <c r="L91" s="167"/>
      <c r="M91" s="167"/>
      <c r="N91" s="167"/>
      <c r="O91" s="167"/>
      <c r="P91" s="167"/>
      <c r="Q91" s="245"/>
      <c r="R91" s="175"/>
      <c r="S91" s="176"/>
      <c r="T91" s="176"/>
      <c r="U91" s="177"/>
    </row>
    <row r="92" spans="1:21" ht="36.75" customHeight="1" thickBot="1">
      <c r="A92" s="220" t="s">
        <v>582</v>
      </c>
      <c r="B92" s="221"/>
      <c r="C92" s="221"/>
      <c r="D92" s="293"/>
      <c r="E92" s="293"/>
      <c r="F92" s="293"/>
      <c r="G92" s="293"/>
      <c r="H92" s="293"/>
      <c r="I92" s="293"/>
      <c r="J92" s="293"/>
      <c r="K92" s="293"/>
      <c r="L92" s="293"/>
      <c r="M92" s="293"/>
      <c r="N92" s="293"/>
      <c r="O92" s="293"/>
      <c r="P92" s="293"/>
      <c r="Q92" s="294"/>
      <c r="R92" s="175"/>
      <c r="S92" s="176"/>
      <c r="T92" s="176"/>
      <c r="U92" s="177"/>
    </row>
    <row r="93" spans="1:21" ht="30.75" customHeight="1" thickBot="1">
      <c r="A93" s="220" t="s">
        <v>583</v>
      </c>
      <c r="B93" s="221"/>
      <c r="C93" s="221"/>
      <c r="D93" s="291">
        <f>SUM(D85:H92)</f>
        <v>0</v>
      </c>
      <c r="E93" s="291"/>
      <c r="F93" s="291"/>
      <c r="G93" s="291"/>
      <c r="H93" s="291"/>
      <c r="I93" s="291">
        <f>SUM(I85:M92)</f>
        <v>0</v>
      </c>
      <c r="J93" s="291"/>
      <c r="K93" s="291"/>
      <c r="L93" s="291"/>
      <c r="M93" s="291"/>
      <c r="N93" s="291">
        <f>SUM(N85:Q92)</f>
        <v>0</v>
      </c>
      <c r="O93" s="291"/>
      <c r="P93" s="291"/>
      <c r="Q93" s="292"/>
      <c r="R93" s="181"/>
      <c r="S93" s="182"/>
      <c r="T93" s="182"/>
      <c r="U93" s="183"/>
    </row>
    <row r="94" spans="1:21" ht="58.5" customHeight="1" thickBot="1">
      <c r="A94" s="85"/>
      <c r="B94" s="51"/>
      <c r="C94" s="51"/>
      <c r="D94" s="51"/>
      <c r="E94" s="51"/>
      <c r="F94" s="51"/>
      <c r="G94" s="51"/>
      <c r="H94" s="51"/>
      <c r="I94" s="51"/>
      <c r="J94" s="51"/>
      <c r="K94" s="51"/>
      <c r="L94" s="51"/>
      <c r="M94" s="51"/>
      <c r="N94" s="51"/>
      <c r="O94" s="51"/>
      <c r="P94" s="51"/>
      <c r="Q94" s="86"/>
      <c r="R94" s="195" t="s">
        <v>560</v>
      </c>
      <c r="S94" s="196"/>
      <c r="T94" s="196"/>
      <c r="U94" s="197"/>
    </row>
    <row r="95" spans="1:21" ht="46.2" customHeight="1">
      <c r="A95" s="249" t="s">
        <v>631</v>
      </c>
      <c r="B95" s="250"/>
      <c r="C95" s="250"/>
      <c r="D95" s="250"/>
      <c r="E95" s="250"/>
      <c r="F95" s="250"/>
      <c r="G95" s="250"/>
      <c r="H95" s="250"/>
      <c r="I95" s="250"/>
      <c r="J95" s="250"/>
      <c r="K95" s="250"/>
      <c r="L95" s="250"/>
      <c r="M95" s="250"/>
      <c r="N95" s="250"/>
      <c r="O95" s="250"/>
      <c r="P95" s="250"/>
      <c r="Q95" s="251"/>
      <c r="R95" s="74" t="s">
        <v>561</v>
      </c>
      <c r="S95" s="30" t="s">
        <v>553</v>
      </c>
      <c r="T95" s="30" t="s">
        <v>554</v>
      </c>
      <c r="U95" s="52" t="s">
        <v>555</v>
      </c>
    </row>
    <row r="96" spans="1:21" ht="49.2" customHeight="1">
      <c r="A96" s="288" t="s">
        <v>709</v>
      </c>
      <c r="B96" s="289"/>
      <c r="C96" s="289"/>
      <c r="D96" s="289"/>
      <c r="E96" s="289"/>
      <c r="F96" s="289"/>
      <c r="G96" s="289"/>
      <c r="H96" s="289"/>
      <c r="I96" s="289"/>
      <c r="J96" s="289"/>
      <c r="K96" s="289"/>
      <c r="L96" s="289"/>
      <c r="M96" s="289"/>
      <c r="N96" s="289"/>
      <c r="O96" s="289"/>
      <c r="P96" s="289"/>
      <c r="Q96" s="290"/>
      <c r="R96" s="75"/>
      <c r="S96" s="25"/>
      <c r="T96" s="25"/>
      <c r="U96" s="53"/>
    </row>
    <row r="97" spans="1:35" ht="83.25" customHeight="1" thickBot="1">
      <c r="A97" s="200" t="s">
        <v>477</v>
      </c>
      <c r="B97" s="201"/>
      <c r="C97" s="201"/>
      <c r="D97" s="201"/>
      <c r="E97" s="201"/>
      <c r="F97" s="201"/>
      <c r="G97" s="201"/>
      <c r="H97" s="226"/>
      <c r="I97" s="226"/>
      <c r="J97" s="226"/>
      <c r="K97" s="226"/>
      <c r="L97" s="226"/>
      <c r="M97" s="226"/>
      <c r="N97" s="226"/>
      <c r="O97" s="226"/>
      <c r="P97" s="226"/>
      <c r="Q97" s="227"/>
      <c r="R97" s="169" t="s">
        <v>556</v>
      </c>
      <c r="S97" s="170"/>
      <c r="T97" s="170"/>
      <c r="U97" s="171"/>
    </row>
    <row r="98" spans="1:35" ht="40.200000000000003" customHeight="1">
      <c r="A98" s="202" t="s">
        <v>478</v>
      </c>
      <c r="B98" s="203"/>
      <c r="C98" s="203"/>
      <c r="D98" s="203"/>
      <c r="E98" s="203"/>
      <c r="F98" s="203"/>
      <c r="G98" s="203"/>
      <c r="H98" s="203"/>
      <c r="I98" s="203"/>
      <c r="J98" s="203"/>
      <c r="K98" s="203"/>
      <c r="L98" s="203"/>
      <c r="M98" s="203"/>
      <c r="N98" s="203"/>
      <c r="O98" s="203"/>
      <c r="P98" s="203"/>
      <c r="Q98" s="204"/>
      <c r="R98" s="184"/>
      <c r="S98" s="185"/>
      <c r="T98" s="185"/>
      <c r="U98" s="186"/>
    </row>
    <row r="99" spans="1:35" ht="106.2" customHeight="1">
      <c r="A99" s="87"/>
      <c r="B99" s="32" t="b">
        <v>0</v>
      </c>
      <c r="C99" s="203" t="s">
        <v>209</v>
      </c>
      <c r="D99" s="203"/>
      <c r="E99" s="32" t="b">
        <v>0</v>
      </c>
      <c r="F99" s="203" t="s">
        <v>210</v>
      </c>
      <c r="G99" s="203"/>
      <c r="H99" s="32" t="b">
        <v>0</v>
      </c>
      <c r="I99" s="203" t="s">
        <v>211</v>
      </c>
      <c r="J99" s="203"/>
      <c r="K99" s="31" t="b">
        <v>0</v>
      </c>
      <c r="L99" s="203" t="s">
        <v>212</v>
      </c>
      <c r="M99" s="203"/>
      <c r="N99" s="203"/>
      <c r="O99" s="31" t="b">
        <v>0</v>
      </c>
      <c r="P99" s="203" t="s">
        <v>213</v>
      </c>
      <c r="Q99" s="204"/>
      <c r="R99" s="175"/>
      <c r="S99" s="176"/>
      <c r="T99" s="176"/>
      <c r="U99" s="177"/>
    </row>
    <row r="100" spans="1:35" ht="38.25" customHeight="1">
      <c r="A100" s="214" t="s">
        <v>591</v>
      </c>
      <c r="B100" s="215"/>
      <c r="C100" s="215"/>
      <c r="D100" s="215"/>
      <c r="E100" s="215"/>
      <c r="F100" s="215"/>
      <c r="G100" s="215"/>
      <c r="H100" s="215"/>
      <c r="I100" s="215"/>
      <c r="J100" s="215"/>
      <c r="K100" s="215"/>
      <c r="L100" s="215"/>
      <c r="M100" s="215"/>
      <c r="N100" s="215"/>
      <c r="O100" s="215"/>
      <c r="P100" s="215"/>
      <c r="Q100" s="216"/>
      <c r="R100" s="175"/>
      <c r="S100" s="176"/>
      <c r="T100" s="176"/>
      <c r="U100" s="177"/>
    </row>
    <row r="101" spans="1:35" ht="70.2" customHeight="1">
      <c r="A101" s="217" t="s">
        <v>479</v>
      </c>
      <c r="B101" s="218"/>
      <c r="C101" s="218"/>
      <c r="D101" s="218"/>
      <c r="E101" s="218"/>
      <c r="F101" s="218"/>
      <c r="G101" s="219"/>
      <c r="H101" s="226"/>
      <c r="I101" s="226"/>
      <c r="J101" s="226"/>
      <c r="K101" s="226"/>
      <c r="L101" s="226"/>
      <c r="M101" s="226"/>
      <c r="N101" s="226"/>
      <c r="O101" s="226"/>
      <c r="P101" s="226"/>
      <c r="Q101" s="227"/>
      <c r="R101" s="175"/>
      <c r="S101" s="176"/>
      <c r="T101" s="176"/>
      <c r="U101" s="177"/>
    </row>
    <row r="102" spans="1:35" ht="125.25" customHeight="1">
      <c r="A102" s="217" t="s">
        <v>615</v>
      </c>
      <c r="B102" s="218"/>
      <c r="C102" s="218"/>
      <c r="D102" s="218"/>
      <c r="E102" s="218"/>
      <c r="F102" s="218"/>
      <c r="G102" s="219"/>
      <c r="H102" s="226"/>
      <c r="I102" s="226"/>
      <c r="J102" s="226"/>
      <c r="K102" s="226"/>
      <c r="L102" s="226"/>
      <c r="M102" s="226"/>
      <c r="N102" s="226"/>
      <c r="O102" s="226"/>
      <c r="P102" s="226"/>
      <c r="Q102" s="227"/>
      <c r="R102" s="175"/>
      <c r="S102" s="176"/>
      <c r="T102" s="176"/>
      <c r="U102" s="177"/>
    </row>
    <row r="103" spans="1:35" ht="93" customHeight="1">
      <c r="A103" s="217" t="s">
        <v>605</v>
      </c>
      <c r="B103" s="218"/>
      <c r="C103" s="218"/>
      <c r="D103" s="218"/>
      <c r="E103" s="218"/>
      <c r="F103" s="218"/>
      <c r="G103" s="219"/>
      <c r="H103" s="226"/>
      <c r="I103" s="226"/>
      <c r="J103" s="226"/>
      <c r="K103" s="226"/>
      <c r="L103" s="203" t="s">
        <v>632</v>
      </c>
      <c r="M103" s="203"/>
      <c r="N103" s="203"/>
      <c r="O103" s="203"/>
      <c r="P103" s="226"/>
      <c r="Q103" s="227"/>
      <c r="R103" s="175"/>
      <c r="S103" s="176"/>
      <c r="T103" s="176"/>
      <c r="U103" s="177"/>
    </row>
    <row r="104" spans="1:35" ht="121.2" customHeight="1">
      <c r="A104" s="217" t="s">
        <v>526</v>
      </c>
      <c r="B104" s="218"/>
      <c r="C104" s="218"/>
      <c r="D104" s="218"/>
      <c r="E104" s="218"/>
      <c r="F104" s="218"/>
      <c r="G104" s="219"/>
      <c r="H104" s="226"/>
      <c r="I104" s="226"/>
      <c r="J104" s="226"/>
      <c r="K104" s="226"/>
      <c r="L104" s="226"/>
      <c r="M104" s="226"/>
      <c r="N104" s="226"/>
      <c r="O104" s="226"/>
      <c r="P104" s="226"/>
      <c r="Q104" s="227"/>
      <c r="R104" s="175"/>
      <c r="S104" s="176"/>
      <c r="T104" s="176"/>
      <c r="U104" s="177"/>
    </row>
    <row r="105" spans="1:35" ht="44.25" customHeight="1">
      <c r="A105" s="214" t="s">
        <v>633</v>
      </c>
      <c r="B105" s="215"/>
      <c r="C105" s="215"/>
      <c r="D105" s="215"/>
      <c r="E105" s="215"/>
      <c r="F105" s="215"/>
      <c r="G105" s="215"/>
      <c r="H105" s="215"/>
      <c r="I105" s="215"/>
      <c r="J105" s="215"/>
      <c r="K105" s="215"/>
      <c r="L105" s="215"/>
      <c r="M105" s="215"/>
      <c r="N105" s="215"/>
      <c r="O105" s="215"/>
      <c r="P105" s="215"/>
      <c r="Q105" s="216"/>
      <c r="R105" s="175"/>
      <c r="S105" s="176"/>
      <c r="T105" s="176"/>
      <c r="U105" s="177"/>
      <c r="V105" s="37"/>
      <c r="W105" s="37"/>
      <c r="X105" s="37"/>
      <c r="Y105" s="37"/>
      <c r="Z105" s="37"/>
      <c r="AA105" s="37"/>
      <c r="AB105" s="37"/>
      <c r="AC105" s="37"/>
      <c r="AD105" s="37"/>
      <c r="AE105" s="37"/>
      <c r="AF105" s="37"/>
      <c r="AG105" s="37"/>
      <c r="AH105" s="37"/>
      <c r="AI105" s="37"/>
    </row>
    <row r="106" spans="1:35" ht="73.2" customHeight="1">
      <c r="A106" s="217" t="s">
        <v>480</v>
      </c>
      <c r="B106" s="218"/>
      <c r="C106" s="218"/>
      <c r="D106" s="218"/>
      <c r="E106" s="218"/>
      <c r="F106" s="218"/>
      <c r="G106" s="219"/>
      <c r="H106" s="226"/>
      <c r="I106" s="226"/>
      <c r="J106" s="226"/>
      <c r="K106" s="226"/>
      <c r="L106" s="226"/>
      <c r="M106" s="226"/>
      <c r="N106" s="226"/>
      <c r="O106" s="226"/>
      <c r="P106" s="226"/>
      <c r="Q106" s="227"/>
      <c r="R106" s="175"/>
      <c r="S106" s="176"/>
      <c r="T106" s="176"/>
      <c r="U106" s="177"/>
    </row>
    <row r="107" spans="1:35" ht="82.5" customHeight="1">
      <c r="A107" s="217" t="s">
        <v>606</v>
      </c>
      <c r="B107" s="218"/>
      <c r="C107" s="218"/>
      <c r="D107" s="218"/>
      <c r="E107" s="218"/>
      <c r="F107" s="218"/>
      <c r="G107" s="219"/>
      <c r="H107" s="226"/>
      <c r="I107" s="226"/>
      <c r="J107" s="226"/>
      <c r="K107" s="226"/>
      <c r="L107" s="226"/>
      <c r="M107" s="226"/>
      <c r="N107" s="226"/>
      <c r="O107" s="226"/>
      <c r="P107" s="226"/>
      <c r="Q107" s="227"/>
      <c r="R107" s="175"/>
      <c r="S107" s="176"/>
      <c r="T107" s="176"/>
      <c r="U107" s="177"/>
    </row>
    <row r="108" spans="1:35" ht="57" customHeight="1">
      <c r="A108" s="217" t="s">
        <v>634</v>
      </c>
      <c r="B108" s="218"/>
      <c r="C108" s="218"/>
      <c r="D108" s="218"/>
      <c r="E108" s="218"/>
      <c r="F108" s="218"/>
      <c r="G108" s="219"/>
      <c r="H108" s="226"/>
      <c r="I108" s="226"/>
      <c r="J108" s="226"/>
      <c r="K108" s="226"/>
      <c r="L108" s="226"/>
      <c r="M108" s="226"/>
      <c r="N108" s="226"/>
      <c r="O108" s="226"/>
      <c r="P108" s="226"/>
      <c r="Q108" s="227"/>
      <c r="R108" s="175"/>
      <c r="S108" s="176"/>
      <c r="T108" s="176"/>
      <c r="U108" s="177"/>
    </row>
    <row r="109" spans="1:35" ht="119.25" customHeight="1">
      <c r="A109" s="217" t="s">
        <v>527</v>
      </c>
      <c r="B109" s="218"/>
      <c r="C109" s="218"/>
      <c r="D109" s="218"/>
      <c r="E109" s="218"/>
      <c r="F109" s="218"/>
      <c r="G109" s="219"/>
      <c r="H109" s="226"/>
      <c r="I109" s="226"/>
      <c r="J109" s="226"/>
      <c r="K109" s="226"/>
      <c r="L109" s="226"/>
      <c r="M109" s="226"/>
      <c r="N109" s="226"/>
      <c r="O109" s="226"/>
      <c r="P109" s="226"/>
      <c r="Q109" s="227"/>
      <c r="R109" s="175"/>
      <c r="S109" s="176"/>
      <c r="T109" s="176"/>
      <c r="U109" s="177"/>
      <c r="V109" s="37"/>
      <c r="W109" s="37"/>
      <c r="X109" s="37"/>
      <c r="Y109" s="37"/>
      <c r="Z109" s="37"/>
      <c r="AA109" s="37"/>
      <c r="AB109" s="37"/>
      <c r="AC109" s="37"/>
      <c r="AD109" s="37"/>
      <c r="AE109" s="37"/>
      <c r="AF109" s="37"/>
      <c r="AG109" s="37"/>
      <c r="AH109" s="37"/>
      <c r="AI109" s="37"/>
    </row>
    <row r="110" spans="1:35" ht="51" customHeight="1">
      <c r="A110" s="214" t="s">
        <v>635</v>
      </c>
      <c r="B110" s="215"/>
      <c r="C110" s="215"/>
      <c r="D110" s="215"/>
      <c r="E110" s="215"/>
      <c r="F110" s="215"/>
      <c r="G110" s="215"/>
      <c r="H110" s="215"/>
      <c r="I110" s="215"/>
      <c r="J110" s="215"/>
      <c r="K110" s="215"/>
      <c r="L110" s="215"/>
      <c r="M110" s="215"/>
      <c r="N110" s="215"/>
      <c r="O110" s="215"/>
      <c r="P110" s="215"/>
      <c r="Q110" s="216"/>
      <c r="R110" s="175"/>
      <c r="S110" s="176"/>
      <c r="T110" s="176"/>
      <c r="U110" s="177"/>
    </row>
    <row r="111" spans="1:35" ht="67.5" customHeight="1">
      <c r="A111" s="217" t="s">
        <v>481</v>
      </c>
      <c r="B111" s="218"/>
      <c r="C111" s="218"/>
      <c r="D111" s="218"/>
      <c r="E111" s="218"/>
      <c r="F111" s="218"/>
      <c r="G111" s="219"/>
      <c r="H111" s="226"/>
      <c r="I111" s="226"/>
      <c r="J111" s="226"/>
      <c r="K111" s="226"/>
      <c r="L111" s="226"/>
      <c r="M111" s="226"/>
      <c r="N111" s="226"/>
      <c r="O111" s="226"/>
      <c r="P111" s="226"/>
      <c r="Q111" s="227"/>
      <c r="R111" s="175"/>
      <c r="S111" s="176"/>
      <c r="T111" s="176"/>
      <c r="U111" s="177"/>
    </row>
    <row r="112" spans="1:35" ht="75" customHeight="1">
      <c r="A112" s="217" t="s">
        <v>482</v>
      </c>
      <c r="B112" s="218"/>
      <c r="C112" s="218"/>
      <c r="D112" s="218"/>
      <c r="E112" s="218"/>
      <c r="F112" s="218"/>
      <c r="G112" s="219"/>
      <c r="H112" s="226"/>
      <c r="I112" s="226"/>
      <c r="J112" s="226"/>
      <c r="K112" s="226"/>
      <c r="L112" s="226"/>
      <c r="M112" s="226"/>
      <c r="N112" s="226"/>
      <c r="O112" s="226"/>
      <c r="P112" s="226"/>
      <c r="Q112" s="227"/>
      <c r="R112" s="175"/>
      <c r="S112" s="176"/>
      <c r="T112" s="176"/>
      <c r="U112" s="177"/>
    </row>
    <row r="113" spans="1:35" ht="117" customHeight="1">
      <c r="A113" s="217" t="s">
        <v>636</v>
      </c>
      <c r="B113" s="218"/>
      <c r="C113" s="218"/>
      <c r="D113" s="218"/>
      <c r="E113" s="218"/>
      <c r="F113" s="218"/>
      <c r="G113" s="219"/>
      <c r="H113" s="226"/>
      <c r="I113" s="226"/>
      <c r="J113" s="226"/>
      <c r="K113" s="226"/>
      <c r="L113" s="226"/>
      <c r="M113" s="226"/>
      <c r="N113" s="226"/>
      <c r="O113" s="226"/>
      <c r="P113" s="226"/>
      <c r="Q113" s="227"/>
      <c r="R113" s="175"/>
      <c r="S113" s="176"/>
      <c r="T113" s="176"/>
      <c r="U113" s="177"/>
    </row>
    <row r="114" spans="1:35" ht="82.2" customHeight="1">
      <c r="A114" s="217" t="s">
        <v>637</v>
      </c>
      <c r="B114" s="218"/>
      <c r="C114" s="218"/>
      <c r="D114" s="218"/>
      <c r="E114" s="218"/>
      <c r="F114" s="218"/>
      <c r="G114" s="219"/>
      <c r="H114" s="226"/>
      <c r="I114" s="226"/>
      <c r="J114" s="226"/>
      <c r="K114" s="226"/>
      <c r="L114" s="226"/>
      <c r="M114" s="226"/>
      <c r="N114" s="226"/>
      <c r="O114" s="226"/>
      <c r="P114" s="226"/>
      <c r="Q114" s="227"/>
      <c r="R114" s="175"/>
      <c r="S114" s="176"/>
      <c r="T114" s="176"/>
      <c r="U114" s="177"/>
    </row>
    <row r="115" spans="1:35" ht="81" customHeight="1">
      <c r="A115" s="217" t="s">
        <v>638</v>
      </c>
      <c r="B115" s="218"/>
      <c r="C115" s="218"/>
      <c r="D115" s="218"/>
      <c r="E115" s="218"/>
      <c r="F115" s="218"/>
      <c r="G115" s="219"/>
      <c r="H115" s="226"/>
      <c r="I115" s="226"/>
      <c r="J115" s="226"/>
      <c r="K115" s="226"/>
      <c r="L115" s="226"/>
      <c r="M115" s="226"/>
      <c r="N115" s="226"/>
      <c r="O115" s="226"/>
      <c r="P115" s="226"/>
      <c r="Q115" s="227"/>
      <c r="R115" s="175"/>
      <c r="S115" s="176"/>
      <c r="T115" s="176"/>
      <c r="U115" s="177"/>
    </row>
    <row r="116" spans="1:35" ht="75" customHeight="1">
      <c r="A116" s="217" t="s">
        <v>639</v>
      </c>
      <c r="B116" s="218"/>
      <c r="C116" s="218"/>
      <c r="D116" s="218"/>
      <c r="E116" s="218"/>
      <c r="F116" s="218"/>
      <c r="G116" s="219"/>
      <c r="H116" s="226"/>
      <c r="I116" s="226"/>
      <c r="J116" s="226"/>
      <c r="K116" s="226"/>
      <c r="L116" s="226"/>
      <c r="M116" s="226"/>
      <c r="N116" s="226"/>
      <c r="O116" s="226"/>
      <c r="P116" s="226"/>
      <c r="Q116" s="227"/>
      <c r="R116" s="175"/>
      <c r="S116" s="176"/>
      <c r="T116" s="176"/>
      <c r="U116" s="177"/>
    </row>
    <row r="117" spans="1:35" ht="75" customHeight="1">
      <c r="A117" s="217" t="s">
        <v>640</v>
      </c>
      <c r="B117" s="218"/>
      <c r="C117" s="218"/>
      <c r="D117" s="218"/>
      <c r="E117" s="218"/>
      <c r="F117" s="218"/>
      <c r="G117" s="219"/>
      <c r="H117" s="226"/>
      <c r="I117" s="226"/>
      <c r="J117" s="226"/>
      <c r="K117" s="226"/>
      <c r="L117" s="226"/>
      <c r="M117" s="226"/>
      <c r="N117" s="226"/>
      <c r="O117" s="226"/>
      <c r="P117" s="226"/>
      <c r="Q117" s="227"/>
      <c r="R117" s="175"/>
      <c r="S117" s="176"/>
      <c r="T117" s="176"/>
      <c r="U117" s="177"/>
    </row>
    <row r="118" spans="1:35" ht="123" customHeight="1">
      <c r="A118" s="217" t="s">
        <v>483</v>
      </c>
      <c r="B118" s="218"/>
      <c r="C118" s="218"/>
      <c r="D118" s="218"/>
      <c r="E118" s="218"/>
      <c r="F118" s="218"/>
      <c r="G118" s="219"/>
      <c r="H118" s="226"/>
      <c r="I118" s="226"/>
      <c r="J118" s="226"/>
      <c r="K118" s="226"/>
      <c r="L118" s="226"/>
      <c r="M118" s="226"/>
      <c r="N118" s="226"/>
      <c r="O118" s="226"/>
      <c r="P118" s="226"/>
      <c r="Q118" s="227"/>
      <c r="R118" s="175"/>
      <c r="S118" s="176"/>
      <c r="T118" s="176"/>
      <c r="U118" s="177"/>
    </row>
    <row r="119" spans="1:35" ht="119.25" customHeight="1">
      <c r="A119" s="217" t="s">
        <v>484</v>
      </c>
      <c r="B119" s="218"/>
      <c r="C119" s="218"/>
      <c r="D119" s="218"/>
      <c r="E119" s="218"/>
      <c r="F119" s="218"/>
      <c r="G119" s="219"/>
      <c r="H119" s="226"/>
      <c r="I119" s="226"/>
      <c r="J119" s="226"/>
      <c r="K119" s="226"/>
      <c r="L119" s="226"/>
      <c r="M119" s="226"/>
      <c r="N119" s="226"/>
      <c r="O119" s="226"/>
      <c r="P119" s="226"/>
      <c r="Q119" s="227"/>
      <c r="R119" s="175"/>
      <c r="S119" s="176"/>
      <c r="T119" s="176"/>
      <c r="U119" s="177"/>
    </row>
    <row r="120" spans="1:35" ht="44.25" customHeight="1">
      <c r="A120" s="214" t="s">
        <v>641</v>
      </c>
      <c r="B120" s="215"/>
      <c r="C120" s="215"/>
      <c r="D120" s="215"/>
      <c r="E120" s="215"/>
      <c r="F120" s="215"/>
      <c r="G120" s="215"/>
      <c r="H120" s="215"/>
      <c r="I120" s="215"/>
      <c r="J120" s="215"/>
      <c r="K120" s="215"/>
      <c r="L120" s="215"/>
      <c r="M120" s="215"/>
      <c r="N120" s="215"/>
      <c r="O120" s="215"/>
      <c r="P120" s="215"/>
      <c r="Q120" s="216"/>
      <c r="R120" s="175"/>
      <c r="S120" s="176"/>
      <c r="T120" s="176"/>
      <c r="U120" s="177"/>
    </row>
    <row r="121" spans="1:35" ht="66" customHeight="1">
      <c r="A121" s="217" t="s">
        <v>485</v>
      </c>
      <c r="B121" s="218"/>
      <c r="C121" s="218"/>
      <c r="D121" s="218"/>
      <c r="E121" s="218"/>
      <c r="F121" s="218"/>
      <c r="G121" s="219"/>
      <c r="H121" s="226"/>
      <c r="I121" s="226"/>
      <c r="J121" s="226"/>
      <c r="K121" s="226"/>
      <c r="L121" s="226"/>
      <c r="M121" s="226"/>
      <c r="N121" s="226"/>
      <c r="O121" s="226"/>
      <c r="P121" s="226"/>
      <c r="Q121" s="227"/>
      <c r="R121" s="175"/>
      <c r="S121" s="176"/>
      <c r="T121" s="176"/>
      <c r="U121" s="177"/>
      <c r="V121" s="37"/>
      <c r="W121" s="37"/>
      <c r="X121" s="37"/>
      <c r="Y121" s="37"/>
      <c r="Z121" s="37"/>
      <c r="AA121" s="37"/>
      <c r="AB121" s="37"/>
      <c r="AC121" s="37"/>
      <c r="AD121" s="37"/>
      <c r="AE121" s="37"/>
      <c r="AF121" s="37"/>
      <c r="AG121" s="37"/>
      <c r="AH121" s="37"/>
      <c r="AI121" s="37"/>
    </row>
    <row r="122" spans="1:35" ht="75" customHeight="1">
      <c r="A122" s="217" t="s">
        <v>528</v>
      </c>
      <c r="B122" s="218"/>
      <c r="C122" s="218"/>
      <c r="D122" s="218"/>
      <c r="E122" s="218"/>
      <c r="F122" s="218"/>
      <c r="G122" s="219"/>
      <c r="H122" s="226"/>
      <c r="I122" s="226"/>
      <c r="J122" s="226"/>
      <c r="K122" s="226"/>
      <c r="L122" s="226"/>
      <c r="M122" s="226"/>
      <c r="N122" s="226"/>
      <c r="O122" s="226"/>
      <c r="P122" s="226"/>
      <c r="Q122" s="227"/>
      <c r="R122" s="175"/>
      <c r="S122" s="176"/>
      <c r="T122" s="176"/>
      <c r="U122" s="177"/>
    </row>
    <row r="123" spans="1:35" ht="75" customHeight="1">
      <c r="A123" s="217" t="s">
        <v>607</v>
      </c>
      <c r="B123" s="218"/>
      <c r="C123" s="218"/>
      <c r="D123" s="218"/>
      <c r="E123" s="218"/>
      <c r="F123" s="218"/>
      <c r="G123" s="219"/>
      <c r="H123" s="247"/>
      <c r="I123" s="247"/>
      <c r="J123" s="247"/>
      <c r="K123" s="247"/>
      <c r="L123" s="247"/>
      <c r="M123" s="247"/>
      <c r="N123" s="247"/>
      <c r="O123" s="247"/>
      <c r="P123" s="247"/>
      <c r="Q123" s="248"/>
      <c r="R123" s="175"/>
      <c r="S123" s="176"/>
      <c r="T123" s="176"/>
      <c r="U123" s="177"/>
    </row>
    <row r="124" spans="1:35" ht="75" customHeight="1">
      <c r="A124" s="217" t="s">
        <v>642</v>
      </c>
      <c r="B124" s="218"/>
      <c r="C124" s="218"/>
      <c r="D124" s="218"/>
      <c r="E124" s="218"/>
      <c r="F124" s="218"/>
      <c r="G124" s="219"/>
      <c r="H124" s="247"/>
      <c r="I124" s="247"/>
      <c r="J124" s="247"/>
      <c r="K124" s="247"/>
      <c r="L124" s="247"/>
      <c r="M124" s="247"/>
      <c r="N124" s="247"/>
      <c r="O124" s="247"/>
      <c r="P124" s="247"/>
      <c r="Q124" s="248"/>
      <c r="R124" s="175"/>
      <c r="S124" s="176"/>
      <c r="T124" s="176"/>
      <c r="U124" s="177"/>
    </row>
    <row r="125" spans="1:35" ht="75" customHeight="1">
      <c r="A125" s="217" t="s">
        <v>592</v>
      </c>
      <c r="B125" s="218"/>
      <c r="C125" s="218"/>
      <c r="D125" s="218"/>
      <c r="E125" s="218"/>
      <c r="F125" s="218"/>
      <c r="G125" s="219"/>
      <c r="H125" s="226"/>
      <c r="I125" s="226"/>
      <c r="J125" s="226"/>
      <c r="K125" s="226"/>
      <c r="L125" s="226"/>
      <c r="M125" s="226"/>
      <c r="N125" s="226"/>
      <c r="O125" s="226"/>
      <c r="P125" s="226"/>
      <c r="Q125" s="227"/>
      <c r="R125" s="178"/>
      <c r="S125" s="179"/>
      <c r="T125" s="179"/>
      <c r="U125" s="180"/>
    </row>
    <row r="126" spans="1:35" ht="59.25" customHeight="1">
      <c r="A126" s="288" t="s">
        <v>643</v>
      </c>
      <c r="B126" s="289"/>
      <c r="C126" s="289"/>
      <c r="D126" s="289"/>
      <c r="E126" s="289"/>
      <c r="F126" s="289"/>
      <c r="G126" s="289"/>
      <c r="H126" s="289"/>
      <c r="I126" s="289"/>
      <c r="J126" s="289"/>
      <c r="K126" s="289"/>
      <c r="L126" s="289"/>
      <c r="M126" s="289"/>
      <c r="N126" s="289"/>
      <c r="O126" s="289"/>
      <c r="P126" s="289"/>
      <c r="Q126" s="290"/>
      <c r="R126" s="74" t="s">
        <v>561</v>
      </c>
      <c r="S126" s="30" t="s">
        <v>553</v>
      </c>
      <c r="T126" s="30" t="s">
        <v>554</v>
      </c>
      <c r="U126" s="52" t="s">
        <v>555</v>
      </c>
    </row>
    <row r="127" spans="1:35" ht="72" customHeight="1">
      <c r="A127" s="200" t="s">
        <v>486</v>
      </c>
      <c r="B127" s="201"/>
      <c r="C127" s="201"/>
      <c r="D127" s="201"/>
      <c r="E127" s="201"/>
      <c r="F127" s="201"/>
      <c r="G127" s="201"/>
      <c r="H127" s="226"/>
      <c r="I127" s="226"/>
      <c r="J127" s="226"/>
      <c r="K127" s="226"/>
      <c r="L127" s="226"/>
      <c r="M127" s="226"/>
      <c r="N127" s="226"/>
      <c r="O127" s="226"/>
      <c r="P127" s="226"/>
      <c r="Q127" s="227"/>
      <c r="R127" s="75"/>
      <c r="S127" s="25"/>
      <c r="T127" s="25"/>
      <c r="U127" s="53"/>
    </row>
    <row r="128" spans="1:35" ht="123" customHeight="1">
      <c r="A128" s="200" t="s">
        <v>487</v>
      </c>
      <c r="B128" s="201"/>
      <c r="C128" s="201"/>
      <c r="D128" s="201"/>
      <c r="E128" s="287"/>
      <c r="F128" s="287"/>
      <c r="G128" s="168" t="str">
        <f>IF(E128="Si / Yes", "Briefly describe the rotation plan implemented (Add details that are wanted to be known as instruction)","")</f>
        <v/>
      </c>
      <c r="H128" s="168"/>
      <c r="I128" s="226"/>
      <c r="J128" s="226"/>
      <c r="K128" s="226"/>
      <c r="L128" s="226"/>
      <c r="M128" s="168" t="str">
        <f>IF(E128="Si / Yes","Please attach a copy of your crop rotation plan to the application","")</f>
        <v/>
      </c>
      <c r="N128" s="168"/>
      <c r="O128" s="379"/>
      <c r="P128" s="379"/>
      <c r="Q128" s="380"/>
      <c r="R128" s="169" t="s">
        <v>556</v>
      </c>
      <c r="S128" s="170"/>
      <c r="T128" s="170"/>
      <c r="U128" s="171"/>
    </row>
    <row r="129" spans="1:21" ht="80.25" customHeight="1">
      <c r="A129" s="202" t="s">
        <v>420</v>
      </c>
      <c r="B129" s="203"/>
      <c r="C129" s="203"/>
      <c r="D129" s="203"/>
      <c r="E129" s="203"/>
      <c r="F129" s="203"/>
      <c r="G129" s="203"/>
      <c r="H129" s="203"/>
      <c r="I129" s="203"/>
      <c r="J129" s="203"/>
      <c r="K129" s="203"/>
      <c r="L129" s="203"/>
      <c r="M129" s="203"/>
      <c r="N129" s="203"/>
      <c r="O129" s="203"/>
      <c r="P129" s="203"/>
      <c r="Q129" s="204"/>
      <c r="R129" s="172"/>
      <c r="S129" s="173"/>
      <c r="T129" s="173"/>
      <c r="U129" s="174"/>
    </row>
    <row r="130" spans="1:21" ht="99" customHeight="1">
      <c r="A130" s="77" t="s">
        <v>25</v>
      </c>
      <c r="B130" s="366" t="s">
        <v>214</v>
      </c>
      <c r="C130" s="366"/>
      <c r="D130" s="366" t="s">
        <v>215</v>
      </c>
      <c r="E130" s="366"/>
      <c r="F130" s="366" t="s">
        <v>216</v>
      </c>
      <c r="G130" s="366"/>
      <c r="H130" s="59" t="s">
        <v>217</v>
      </c>
      <c r="I130" s="68" t="s">
        <v>218</v>
      </c>
      <c r="J130" s="59" t="s">
        <v>219</v>
      </c>
      <c r="K130" s="366" t="s">
        <v>220</v>
      </c>
      <c r="L130" s="366"/>
      <c r="M130" s="366" t="s">
        <v>221</v>
      </c>
      <c r="N130" s="366"/>
      <c r="O130" s="59" t="s">
        <v>222</v>
      </c>
      <c r="P130" s="366" t="s">
        <v>223</v>
      </c>
      <c r="Q130" s="367"/>
      <c r="R130" s="175"/>
      <c r="S130" s="176"/>
      <c r="T130" s="176"/>
      <c r="U130" s="177"/>
    </row>
    <row r="131" spans="1:21" ht="28.2" customHeight="1">
      <c r="A131" s="88" t="s">
        <v>608</v>
      </c>
      <c r="B131" s="232" t="s">
        <v>105</v>
      </c>
      <c r="C131" s="232"/>
      <c r="D131" s="232" t="s">
        <v>106</v>
      </c>
      <c r="E131" s="232"/>
      <c r="F131" s="232" t="s">
        <v>36</v>
      </c>
      <c r="G131" s="232"/>
      <c r="H131" s="29" t="s">
        <v>616</v>
      </c>
      <c r="I131" s="69" t="s">
        <v>108</v>
      </c>
      <c r="J131" s="29">
        <v>120</v>
      </c>
      <c r="K131" s="232" t="s">
        <v>103</v>
      </c>
      <c r="L131" s="232"/>
      <c r="M131" s="232" t="s">
        <v>96</v>
      </c>
      <c r="N131" s="232"/>
      <c r="O131" s="29" t="s">
        <v>27</v>
      </c>
      <c r="P131" s="232" t="s">
        <v>340</v>
      </c>
      <c r="Q131" s="233"/>
      <c r="R131" s="175"/>
      <c r="S131" s="176"/>
      <c r="T131" s="176"/>
      <c r="U131" s="177"/>
    </row>
    <row r="132" spans="1:21" ht="15.75" customHeight="1">
      <c r="A132" s="88">
        <v>1</v>
      </c>
      <c r="B132" s="226"/>
      <c r="C132" s="226"/>
      <c r="D132" s="226"/>
      <c r="E132" s="226"/>
      <c r="F132" s="226"/>
      <c r="G132" s="226"/>
      <c r="H132" s="41"/>
      <c r="I132" s="57"/>
      <c r="J132" s="41"/>
      <c r="K132" s="226"/>
      <c r="L132" s="226"/>
      <c r="M132" s="226"/>
      <c r="N132" s="226"/>
      <c r="O132" s="41"/>
      <c r="P132" s="226"/>
      <c r="Q132" s="227"/>
      <c r="R132" s="175"/>
      <c r="S132" s="176"/>
      <c r="T132" s="176"/>
      <c r="U132" s="177"/>
    </row>
    <row r="133" spans="1:21" ht="15.75" customHeight="1">
      <c r="A133" s="88">
        <v>2</v>
      </c>
      <c r="B133" s="226"/>
      <c r="C133" s="226"/>
      <c r="D133" s="226"/>
      <c r="E133" s="226"/>
      <c r="F133" s="226"/>
      <c r="G133" s="226"/>
      <c r="H133" s="41"/>
      <c r="I133" s="57"/>
      <c r="J133" s="41"/>
      <c r="K133" s="226"/>
      <c r="L133" s="226"/>
      <c r="M133" s="226"/>
      <c r="N133" s="226"/>
      <c r="O133" s="41"/>
      <c r="P133" s="226"/>
      <c r="Q133" s="227"/>
      <c r="R133" s="175"/>
      <c r="S133" s="176"/>
      <c r="T133" s="176"/>
      <c r="U133" s="177"/>
    </row>
    <row r="134" spans="1:21" ht="15.75" customHeight="1">
      <c r="A134" s="88">
        <v>3</v>
      </c>
      <c r="B134" s="226"/>
      <c r="C134" s="226"/>
      <c r="D134" s="226"/>
      <c r="E134" s="226"/>
      <c r="F134" s="226"/>
      <c r="G134" s="226"/>
      <c r="H134" s="41"/>
      <c r="I134" s="57"/>
      <c r="J134" s="41"/>
      <c r="K134" s="226"/>
      <c r="L134" s="226"/>
      <c r="M134" s="226"/>
      <c r="N134" s="226"/>
      <c r="O134" s="41"/>
      <c r="P134" s="226"/>
      <c r="Q134" s="227"/>
      <c r="R134" s="175"/>
      <c r="S134" s="176"/>
      <c r="T134" s="176"/>
      <c r="U134" s="177"/>
    </row>
    <row r="135" spans="1:21" ht="15.75" customHeight="1">
      <c r="A135" s="88">
        <v>5</v>
      </c>
      <c r="B135" s="226"/>
      <c r="C135" s="226"/>
      <c r="D135" s="226"/>
      <c r="E135" s="226"/>
      <c r="F135" s="226"/>
      <c r="G135" s="226"/>
      <c r="H135" s="41"/>
      <c r="I135" s="57"/>
      <c r="J135" s="41"/>
      <c r="K135" s="226"/>
      <c r="L135" s="226"/>
      <c r="M135" s="226"/>
      <c r="N135" s="226"/>
      <c r="O135" s="41"/>
      <c r="P135" s="226"/>
      <c r="Q135" s="227"/>
      <c r="R135" s="175"/>
      <c r="S135" s="176"/>
      <c r="T135" s="176"/>
      <c r="U135" s="177"/>
    </row>
    <row r="136" spans="1:21" ht="13.2" customHeight="1">
      <c r="A136" s="88">
        <v>6</v>
      </c>
      <c r="B136" s="226"/>
      <c r="C136" s="226"/>
      <c r="D136" s="226"/>
      <c r="E136" s="226"/>
      <c r="F136" s="226"/>
      <c r="G136" s="226"/>
      <c r="H136" s="41"/>
      <c r="I136" s="57"/>
      <c r="J136" s="41"/>
      <c r="K136" s="226"/>
      <c r="L136" s="226"/>
      <c r="M136" s="226"/>
      <c r="N136" s="226"/>
      <c r="O136" s="41"/>
      <c r="P136" s="226"/>
      <c r="Q136" s="227"/>
      <c r="R136" s="175"/>
      <c r="S136" s="176"/>
      <c r="T136" s="176"/>
      <c r="U136" s="177"/>
    </row>
    <row r="137" spans="1:21" ht="15.75" customHeight="1">
      <c r="A137" s="88">
        <v>7</v>
      </c>
      <c r="B137" s="226"/>
      <c r="C137" s="226"/>
      <c r="D137" s="226"/>
      <c r="E137" s="226"/>
      <c r="F137" s="226"/>
      <c r="G137" s="226"/>
      <c r="H137" s="41"/>
      <c r="I137" s="57"/>
      <c r="J137" s="41"/>
      <c r="K137" s="226"/>
      <c r="L137" s="226"/>
      <c r="M137" s="226"/>
      <c r="N137" s="226"/>
      <c r="O137" s="41"/>
      <c r="P137" s="226"/>
      <c r="Q137" s="227"/>
      <c r="R137" s="175"/>
      <c r="S137" s="176"/>
      <c r="T137" s="176"/>
      <c r="U137" s="177"/>
    </row>
    <row r="138" spans="1:21" ht="15.75" customHeight="1">
      <c r="A138" s="88">
        <v>8</v>
      </c>
      <c r="B138" s="226"/>
      <c r="C138" s="226"/>
      <c r="D138" s="226"/>
      <c r="E138" s="226"/>
      <c r="F138" s="226"/>
      <c r="G138" s="226"/>
      <c r="H138" s="41"/>
      <c r="I138" s="57"/>
      <c r="J138" s="41"/>
      <c r="K138" s="226"/>
      <c r="L138" s="226"/>
      <c r="M138" s="226"/>
      <c r="N138" s="226"/>
      <c r="O138" s="41"/>
      <c r="P138" s="226"/>
      <c r="Q138" s="227"/>
      <c r="R138" s="175"/>
      <c r="S138" s="176"/>
      <c r="T138" s="176"/>
      <c r="U138" s="177"/>
    </row>
    <row r="139" spans="1:21" ht="15.75" customHeight="1">
      <c r="A139" s="88">
        <v>9</v>
      </c>
      <c r="B139" s="226"/>
      <c r="C139" s="226"/>
      <c r="D139" s="226"/>
      <c r="E139" s="226"/>
      <c r="F139" s="226"/>
      <c r="G139" s="226"/>
      <c r="H139" s="41"/>
      <c r="I139" s="57"/>
      <c r="J139" s="41"/>
      <c r="K139" s="226"/>
      <c r="L139" s="226"/>
      <c r="M139" s="226"/>
      <c r="N139" s="226"/>
      <c r="O139" s="41"/>
      <c r="P139" s="226"/>
      <c r="Q139" s="227"/>
      <c r="R139" s="175"/>
      <c r="S139" s="176"/>
      <c r="T139" s="176"/>
      <c r="U139" s="177"/>
    </row>
    <row r="140" spans="1:21" ht="15.75" customHeight="1">
      <c r="A140" s="88">
        <v>10</v>
      </c>
      <c r="B140" s="226"/>
      <c r="C140" s="226"/>
      <c r="D140" s="226"/>
      <c r="E140" s="226"/>
      <c r="F140" s="226"/>
      <c r="G140" s="226"/>
      <c r="H140" s="41"/>
      <c r="I140" s="57"/>
      <c r="J140" s="41"/>
      <c r="K140" s="226"/>
      <c r="L140" s="226"/>
      <c r="M140" s="226"/>
      <c r="N140" s="226"/>
      <c r="O140" s="41"/>
      <c r="P140" s="226"/>
      <c r="Q140" s="227"/>
      <c r="R140" s="175"/>
      <c r="S140" s="176"/>
      <c r="T140" s="176"/>
      <c r="U140" s="177"/>
    </row>
    <row r="141" spans="1:21" ht="15.75" customHeight="1">
      <c r="A141" s="88">
        <v>11</v>
      </c>
      <c r="B141" s="226"/>
      <c r="C141" s="226"/>
      <c r="D141" s="226"/>
      <c r="E141" s="226"/>
      <c r="F141" s="226"/>
      <c r="G141" s="226"/>
      <c r="H141" s="41"/>
      <c r="I141" s="57"/>
      <c r="J141" s="41"/>
      <c r="K141" s="226"/>
      <c r="L141" s="226"/>
      <c r="M141" s="226"/>
      <c r="N141" s="226"/>
      <c r="O141" s="41"/>
      <c r="P141" s="226"/>
      <c r="Q141" s="227"/>
      <c r="R141" s="175"/>
      <c r="S141" s="176"/>
      <c r="T141" s="176"/>
      <c r="U141" s="177"/>
    </row>
    <row r="142" spans="1:21" ht="15.75" customHeight="1">
      <c r="A142" s="88">
        <v>12</v>
      </c>
      <c r="B142" s="226"/>
      <c r="C142" s="226"/>
      <c r="D142" s="226"/>
      <c r="E142" s="226"/>
      <c r="F142" s="226"/>
      <c r="G142" s="226"/>
      <c r="H142" s="41"/>
      <c r="I142" s="57"/>
      <c r="J142" s="41"/>
      <c r="K142" s="226"/>
      <c r="L142" s="226"/>
      <c r="M142" s="226"/>
      <c r="N142" s="226"/>
      <c r="O142" s="41"/>
      <c r="P142" s="226"/>
      <c r="Q142" s="227"/>
      <c r="R142" s="175"/>
      <c r="S142" s="176"/>
      <c r="T142" s="176"/>
      <c r="U142" s="177"/>
    </row>
    <row r="143" spans="1:21" ht="15.75" customHeight="1">
      <c r="A143" s="88">
        <v>13</v>
      </c>
      <c r="B143" s="226"/>
      <c r="C143" s="226"/>
      <c r="D143" s="226"/>
      <c r="E143" s="226"/>
      <c r="F143" s="226"/>
      <c r="G143" s="226"/>
      <c r="H143" s="41"/>
      <c r="I143" s="57"/>
      <c r="J143" s="41"/>
      <c r="K143" s="226"/>
      <c r="L143" s="226"/>
      <c r="M143" s="226"/>
      <c r="N143" s="226"/>
      <c r="O143" s="41"/>
      <c r="P143" s="226"/>
      <c r="Q143" s="227"/>
      <c r="R143" s="175"/>
      <c r="S143" s="176"/>
      <c r="T143" s="176"/>
      <c r="U143" s="177"/>
    </row>
    <row r="144" spans="1:21" ht="15.75" customHeight="1">
      <c r="A144" s="88">
        <v>14</v>
      </c>
      <c r="B144" s="226"/>
      <c r="C144" s="226"/>
      <c r="D144" s="226"/>
      <c r="E144" s="226"/>
      <c r="F144" s="226"/>
      <c r="G144" s="226"/>
      <c r="H144" s="41"/>
      <c r="I144" s="57"/>
      <c r="J144" s="41"/>
      <c r="K144" s="226"/>
      <c r="L144" s="226"/>
      <c r="M144" s="226"/>
      <c r="N144" s="226"/>
      <c r="O144" s="41"/>
      <c r="P144" s="226"/>
      <c r="Q144" s="227"/>
      <c r="R144" s="175"/>
      <c r="S144" s="176"/>
      <c r="T144" s="176"/>
      <c r="U144" s="177"/>
    </row>
    <row r="145" spans="1:21" ht="15.75" customHeight="1">
      <c r="A145" s="88">
        <v>15</v>
      </c>
      <c r="B145" s="226"/>
      <c r="C145" s="226"/>
      <c r="D145" s="226"/>
      <c r="E145" s="226"/>
      <c r="F145" s="226"/>
      <c r="G145" s="226"/>
      <c r="H145" s="41"/>
      <c r="I145" s="57"/>
      <c r="J145" s="41"/>
      <c r="K145" s="226"/>
      <c r="L145" s="226"/>
      <c r="M145" s="226"/>
      <c r="N145" s="226"/>
      <c r="O145" s="41"/>
      <c r="P145" s="226"/>
      <c r="Q145" s="227"/>
      <c r="R145" s="175"/>
      <c r="S145" s="176"/>
      <c r="T145" s="176"/>
      <c r="U145" s="177"/>
    </row>
    <row r="146" spans="1:21" ht="45.45" customHeight="1">
      <c r="A146" s="311" t="s">
        <v>562</v>
      </c>
      <c r="B146" s="312"/>
      <c r="C146" s="312"/>
      <c r="D146" s="312"/>
      <c r="E146" s="312"/>
      <c r="F146" s="312"/>
      <c r="G146" s="312"/>
      <c r="H146" s="312"/>
      <c r="I146" s="312"/>
      <c r="J146" s="312"/>
      <c r="K146" s="312"/>
      <c r="L146" s="312"/>
      <c r="M146" s="312"/>
      <c r="N146" s="312"/>
      <c r="O146" s="312"/>
      <c r="P146" s="312"/>
      <c r="Q146" s="313"/>
      <c r="R146" s="178"/>
      <c r="S146" s="179"/>
      <c r="T146" s="179"/>
      <c r="U146" s="180"/>
    </row>
    <row r="147" spans="1:21" ht="51" customHeight="1">
      <c r="A147" s="368" t="s">
        <v>644</v>
      </c>
      <c r="B147" s="369"/>
      <c r="C147" s="369"/>
      <c r="D147" s="369"/>
      <c r="E147" s="369"/>
      <c r="F147" s="369"/>
      <c r="G147" s="369"/>
      <c r="H147" s="369"/>
      <c r="I147" s="369"/>
      <c r="J147" s="369"/>
      <c r="K147" s="369"/>
      <c r="L147" s="369"/>
      <c r="M147" s="369"/>
      <c r="N147" s="369"/>
      <c r="O147" s="369"/>
      <c r="P147" s="369"/>
      <c r="Q147" s="370"/>
      <c r="R147" s="74" t="s">
        <v>561</v>
      </c>
      <c r="S147" s="30" t="s">
        <v>553</v>
      </c>
      <c r="T147" s="30" t="s">
        <v>554</v>
      </c>
      <c r="U147" s="52" t="s">
        <v>555</v>
      </c>
    </row>
    <row r="148" spans="1:21" ht="115.2" customHeight="1">
      <c r="A148" s="200" t="s">
        <v>488</v>
      </c>
      <c r="B148" s="201"/>
      <c r="C148" s="201"/>
      <c r="D148" s="201"/>
      <c r="E148" s="228"/>
      <c r="F148" s="228"/>
      <c r="G148" s="168" t="str">
        <f>IF(E148="Si / Yes","Briefly describe the partner farming practices that are performed (Add details that are wanted to know as instruction).","")</f>
        <v/>
      </c>
      <c r="H148" s="168"/>
      <c r="I148" s="168"/>
      <c r="J148" s="228"/>
      <c r="K148" s="228"/>
      <c r="L148" s="228"/>
      <c r="M148" s="228"/>
      <c r="N148" s="228"/>
      <c r="O148" s="228"/>
      <c r="P148" s="228"/>
      <c r="Q148" s="229"/>
      <c r="R148" s="75"/>
      <c r="S148" s="25"/>
      <c r="T148" s="25"/>
      <c r="U148" s="53"/>
    </row>
    <row r="149" spans="1:21" ht="56.7" customHeight="1">
      <c r="A149" s="202" t="str">
        <f>IF(E148="Si / Yes","Please list the crops that are in association (Applies to perennial crops)","")</f>
        <v/>
      </c>
      <c r="B149" s="203"/>
      <c r="C149" s="203"/>
      <c r="D149" s="203"/>
      <c r="E149" s="203"/>
      <c r="F149" s="203"/>
      <c r="G149" s="203"/>
      <c r="H149" s="203"/>
      <c r="I149" s="203"/>
      <c r="J149" s="203"/>
      <c r="K149" s="203"/>
      <c r="L149" s="203"/>
      <c r="M149" s="203"/>
      <c r="N149" s="203"/>
      <c r="O149" s="203"/>
      <c r="P149" s="203"/>
      <c r="Q149" s="204"/>
      <c r="R149" s="169" t="s">
        <v>556</v>
      </c>
      <c r="S149" s="170"/>
      <c r="T149" s="170"/>
      <c r="U149" s="171"/>
    </row>
    <row r="150" spans="1:21" ht="108" customHeight="1">
      <c r="A150" s="77" t="s">
        <v>25</v>
      </c>
      <c r="B150" s="366" t="s">
        <v>214</v>
      </c>
      <c r="C150" s="366"/>
      <c r="D150" s="366" t="s">
        <v>215</v>
      </c>
      <c r="E150" s="366"/>
      <c r="F150" s="366" t="s">
        <v>216</v>
      </c>
      <c r="G150" s="366"/>
      <c r="H150" s="59" t="s">
        <v>217</v>
      </c>
      <c r="I150" s="68" t="s">
        <v>218</v>
      </c>
      <c r="J150" s="59" t="s">
        <v>219</v>
      </c>
      <c r="K150" s="366" t="s">
        <v>220</v>
      </c>
      <c r="L150" s="366"/>
      <c r="M150" s="366" t="s">
        <v>221</v>
      </c>
      <c r="N150" s="366"/>
      <c r="O150" s="59" t="s">
        <v>222</v>
      </c>
      <c r="P150" s="366" t="s">
        <v>223</v>
      </c>
      <c r="Q150" s="367"/>
      <c r="R150" s="172"/>
      <c r="S150" s="173"/>
      <c r="T150" s="173"/>
      <c r="U150" s="174"/>
    </row>
    <row r="151" spans="1:21" ht="36.75" customHeight="1">
      <c r="A151" s="88" t="s">
        <v>608</v>
      </c>
      <c r="B151" s="232" t="s">
        <v>105</v>
      </c>
      <c r="C151" s="232"/>
      <c r="D151" s="232" t="s">
        <v>106</v>
      </c>
      <c r="E151" s="232"/>
      <c r="F151" s="232" t="s">
        <v>36</v>
      </c>
      <c r="G151" s="232"/>
      <c r="H151" s="65">
        <v>44927</v>
      </c>
      <c r="I151" s="69" t="s">
        <v>108</v>
      </c>
      <c r="J151" s="29">
        <v>120</v>
      </c>
      <c r="K151" s="232" t="s">
        <v>335</v>
      </c>
      <c r="L151" s="232"/>
      <c r="M151" s="232" t="s">
        <v>333</v>
      </c>
      <c r="N151" s="232"/>
      <c r="O151" s="29" t="s">
        <v>27</v>
      </c>
      <c r="P151" s="232" t="s">
        <v>338</v>
      </c>
      <c r="Q151" s="233"/>
      <c r="R151" s="175"/>
      <c r="S151" s="176"/>
      <c r="T151" s="176"/>
      <c r="U151" s="177"/>
    </row>
    <row r="152" spans="1:21" ht="15.75" customHeight="1">
      <c r="A152" s="88">
        <v>1</v>
      </c>
      <c r="B152" s="226"/>
      <c r="C152" s="226"/>
      <c r="D152" s="226"/>
      <c r="E152" s="226"/>
      <c r="F152" s="226"/>
      <c r="G152" s="226"/>
      <c r="H152" s="41"/>
      <c r="I152" s="57"/>
      <c r="J152" s="41"/>
      <c r="K152" s="226"/>
      <c r="L152" s="226"/>
      <c r="M152" s="226"/>
      <c r="N152" s="226"/>
      <c r="O152" s="41"/>
      <c r="P152" s="226"/>
      <c r="Q152" s="227"/>
      <c r="R152" s="175"/>
      <c r="S152" s="176"/>
      <c r="T152" s="176"/>
      <c r="U152" s="177"/>
    </row>
    <row r="153" spans="1:21" ht="15.75" customHeight="1">
      <c r="A153" s="88">
        <v>2</v>
      </c>
      <c r="B153" s="226"/>
      <c r="C153" s="226"/>
      <c r="D153" s="226"/>
      <c r="E153" s="226"/>
      <c r="F153" s="226"/>
      <c r="G153" s="226"/>
      <c r="H153" s="41"/>
      <c r="I153" s="57"/>
      <c r="J153" s="41"/>
      <c r="K153" s="226"/>
      <c r="L153" s="226"/>
      <c r="M153" s="226"/>
      <c r="N153" s="226"/>
      <c r="O153" s="41"/>
      <c r="P153" s="226"/>
      <c r="Q153" s="227"/>
      <c r="R153" s="175"/>
      <c r="S153" s="176"/>
      <c r="T153" s="176"/>
      <c r="U153" s="177"/>
    </row>
    <row r="154" spans="1:21" ht="15.75" customHeight="1">
      <c r="A154" s="88">
        <v>3</v>
      </c>
      <c r="B154" s="226"/>
      <c r="C154" s="226"/>
      <c r="D154" s="226"/>
      <c r="E154" s="226"/>
      <c r="F154" s="226"/>
      <c r="G154" s="226"/>
      <c r="H154" s="41"/>
      <c r="I154" s="57"/>
      <c r="J154" s="41"/>
      <c r="K154" s="226"/>
      <c r="L154" s="226"/>
      <c r="M154" s="226"/>
      <c r="N154" s="226"/>
      <c r="O154" s="41"/>
      <c r="P154" s="226"/>
      <c r="Q154" s="227"/>
      <c r="R154" s="175"/>
      <c r="S154" s="176"/>
      <c r="T154" s="176"/>
      <c r="U154" s="177"/>
    </row>
    <row r="155" spans="1:21" ht="15.75" customHeight="1">
      <c r="A155" s="88">
        <v>5</v>
      </c>
      <c r="B155" s="226"/>
      <c r="C155" s="226"/>
      <c r="D155" s="226"/>
      <c r="E155" s="226"/>
      <c r="F155" s="226"/>
      <c r="G155" s="226"/>
      <c r="H155" s="41"/>
      <c r="I155" s="57"/>
      <c r="J155" s="41"/>
      <c r="K155" s="226"/>
      <c r="L155" s="226"/>
      <c r="M155" s="226"/>
      <c r="N155" s="226"/>
      <c r="O155" s="41"/>
      <c r="P155" s="226"/>
      <c r="Q155" s="227"/>
      <c r="R155" s="175"/>
      <c r="S155" s="176"/>
      <c r="T155" s="176"/>
      <c r="U155" s="177"/>
    </row>
    <row r="156" spans="1:21" ht="15.75" customHeight="1">
      <c r="A156" s="88">
        <v>6</v>
      </c>
      <c r="B156" s="226"/>
      <c r="C156" s="226"/>
      <c r="D156" s="226"/>
      <c r="E156" s="226"/>
      <c r="F156" s="226"/>
      <c r="G156" s="226"/>
      <c r="H156" s="41"/>
      <c r="I156" s="57"/>
      <c r="J156" s="41"/>
      <c r="K156" s="226"/>
      <c r="L156" s="226"/>
      <c r="M156" s="226"/>
      <c r="N156" s="226"/>
      <c r="O156" s="41"/>
      <c r="P156" s="226"/>
      <c r="Q156" s="227"/>
      <c r="R156" s="175"/>
      <c r="S156" s="176"/>
      <c r="T156" s="176"/>
      <c r="U156" s="177"/>
    </row>
    <row r="157" spans="1:21">
      <c r="A157" s="88">
        <v>7</v>
      </c>
      <c r="B157" s="226"/>
      <c r="C157" s="226"/>
      <c r="D157" s="226"/>
      <c r="E157" s="226"/>
      <c r="F157" s="226"/>
      <c r="G157" s="226"/>
      <c r="H157" s="41"/>
      <c r="I157" s="57"/>
      <c r="J157" s="41"/>
      <c r="K157" s="226"/>
      <c r="L157" s="226"/>
      <c r="M157" s="226"/>
      <c r="N157" s="226"/>
      <c r="O157" s="41"/>
      <c r="P157" s="226"/>
      <c r="Q157" s="227"/>
      <c r="R157" s="175"/>
      <c r="S157" s="176"/>
      <c r="T157" s="176"/>
      <c r="U157" s="177"/>
    </row>
    <row r="158" spans="1:21" ht="15.75" customHeight="1">
      <c r="A158" s="88">
        <v>8</v>
      </c>
      <c r="B158" s="226"/>
      <c r="C158" s="226"/>
      <c r="D158" s="226"/>
      <c r="E158" s="226"/>
      <c r="F158" s="226"/>
      <c r="G158" s="226"/>
      <c r="H158" s="41"/>
      <c r="I158" s="57"/>
      <c r="J158" s="41"/>
      <c r="K158" s="226"/>
      <c r="L158" s="226"/>
      <c r="M158" s="226"/>
      <c r="N158" s="226"/>
      <c r="O158" s="41"/>
      <c r="P158" s="226"/>
      <c r="Q158" s="227"/>
      <c r="R158" s="175"/>
      <c r="S158" s="176"/>
      <c r="T158" s="176"/>
      <c r="U158" s="177"/>
    </row>
    <row r="159" spans="1:21" ht="15.75" customHeight="1">
      <c r="A159" s="88">
        <v>9</v>
      </c>
      <c r="B159" s="226"/>
      <c r="C159" s="226"/>
      <c r="D159" s="226"/>
      <c r="E159" s="226"/>
      <c r="F159" s="226"/>
      <c r="G159" s="226"/>
      <c r="H159" s="41"/>
      <c r="I159" s="57"/>
      <c r="J159" s="41"/>
      <c r="K159" s="226"/>
      <c r="L159" s="226"/>
      <c r="M159" s="226"/>
      <c r="N159" s="226"/>
      <c r="O159" s="41"/>
      <c r="P159" s="226"/>
      <c r="Q159" s="227"/>
      <c r="R159" s="175"/>
      <c r="S159" s="176"/>
      <c r="T159" s="176"/>
      <c r="U159" s="177"/>
    </row>
    <row r="160" spans="1:21" ht="15.75" customHeight="1">
      <c r="A160" s="88">
        <v>10</v>
      </c>
      <c r="B160" s="226"/>
      <c r="C160" s="226"/>
      <c r="D160" s="226"/>
      <c r="E160" s="226"/>
      <c r="F160" s="226"/>
      <c r="G160" s="226"/>
      <c r="H160" s="41"/>
      <c r="I160" s="57"/>
      <c r="J160" s="41"/>
      <c r="K160" s="226"/>
      <c r="L160" s="226"/>
      <c r="M160" s="226"/>
      <c r="N160" s="226"/>
      <c r="O160" s="41"/>
      <c r="P160" s="226"/>
      <c r="Q160" s="227"/>
      <c r="R160" s="175"/>
      <c r="S160" s="176"/>
      <c r="T160" s="176"/>
      <c r="U160" s="177"/>
    </row>
    <row r="161" spans="1:21" ht="15.75" customHeight="1">
      <c r="A161" s="88">
        <v>11</v>
      </c>
      <c r="B161" s="226"/>
      <c r="C161" s="226"/>
      <c r="D161" s="226"/>
      <c r="E161" s="226"/>
      <c r="F161" s="226"/>
      <c r="G161" s="226"/>
      <c r="H161" s="41"/>
      <c r="I161" s="57"/>
      <c r="J161" s="41"/>
      <c r="K161" s="226"/>
      <c r="L161" s="226"/>
      <c r="M161" s="226"/>
      <c r="N161" s="226"/>
      <c r="O161" s="41"/>
      <c r="P161" s="226"/>
      <c r="Q161" s="227"/>
      <c r="R161" s="175"/>
      <c r="S161" s="176"/>
      <c r="T161" s="176"/>
      <c r="U161" s="177"/>
    </row>
    <row r="162" spans="1:21" ht="15.75" customHeight="1">
      <c r="A162" s="88">
        <v>12</v>
      </c>
      <c r="B162" s="226"/>
      <c r="C162" s="226"/>
      <c r="D162" s="226"/>
      <c r="E162" s="226"/>
      <c r="F162" s="226"/>
      <c r="G162" s="226"/>
      <c r="H162" s="41"/>
      <c r="I162" s="57"/>
      <c r="J162" s="41"/>
      <c r="K162" s="226"/>
      <c r="L162" s="226"/>
      <c r="M162" s="226"/>
      <c r="N162" s="226"/>
      <c r="O162" s="41"/>
      <c r="P162" s="226"/>
      <c r="Q162" s="227"/>
      <c r="R162" s="175"/>
      <c r="S162" s="176"/>
      <c r="T162" s="176"/>
      <c r="U162" s="177"/>
    </row>
    <row r="163" spans="1:21" ht="15.75" customHeight="1">
      <c r="A163" s="88">
        <v>13</v>
      </c>
      <c r="B163" s="226"/>
      <c r="C163" s="226"/>
      <c r="D163" s="226"/>
      <c r="E163" s="226"/>
      <c r="F163" s="226"/>
      <c r="G163" s="226"/>
      <c r="H163" s="41"/>
      <c r="I163" s="57"/>
      <c r="J163" s="41"/>
      <c r="K163" s="226"/>
      <c r="L163" s="226"/>
      <c r="M163" s="226"/>
      <c r="N163" s="226"/>
      <c r="O163" s="41"/>
      <c r="P163" s="226"/>
      <c r="Q163" s="227"/>
      <c r="R163" s="175"/>
      <c r="S163" s="176"/>
      <c r="T163" s="176"/>
      <c r="U163" s="177"/>
    </row>
    <row r="164" spans="1:21" ht="15.75" customHeight="1">
      <c r="A164" s="88">
        <v>14</v>
      </c>
      <c r="B164" s="226"/>
      <c r="C164" s="226"/>
      <c r="D164" s="226"/>
      <c r="E164" s="226"/>
      <c r="F164" s="226"/>
      <c r="G164" s="226"/>
      <c r="H164" s="41"/>
      <c r="I164" s="57"/>
      <c r="J164" s="41"/>
      <c r="K164" s="226"/>
      <c r="L164" s="226"/>
      <c r="M164" s="226"/>
      <c r="N164" s="226"/>
      <c r="O164" s="41"/>
      <c r="P164" s="226"/>
      <c r="Q164" s="227"/>
      <c r="R164" s="175"/>
      <c r="S164" s="176"/>
      <c r="T164" s="176"/>
      <c r="U164" s="177"/>
    </row>
    <row r="165" spans="1:21" ht="15.75" customHeight="1">
      <c r="A165" s="88">
        <v>15</v>
      </c>
      <c r="B165" s="226"/>
      <c r="C165" s="226"/>
      <c r="D165" s="226"/>
      <c r="E165" s="226"/>
      <c r="F165" s="226"/>
      <c r="G165" s="226"/>
      <c r="H165" s="41"/>
      <c r="I165" s="57"/>
      <c r="J165" s="41"/>
      <c r="K165" s="226"/>
      <c r="L165" s="226"/>
      <c r="M165" s="226"/>
      <c r="N165" s="226"/>
      <c r="O165" s="41"/>
      <c r="P165" s="226"/>
      <c r="Q165" s="227"/>
      <c r="R165" s="175"/>
      <c r="S165" s="176"/>
      <c r="T165" s="176"/>
      <c r="U165" s="177"/>
    </row>
    <row r="166" spans="1:21" ht="37.950000000000003" customHeight="1">
      <c r="A166" s="311" t="s">
        <v>562</v>
      </c>
      <c r="B166" s="312"/>
      <c r="C166" s="312"/>
      <c r="D166" s="312"/>
      <c r="E166" s="312"/>
      <c r="F166" s="312"/>
      <c r="G166" s="312"/>
      <c r="H166" s="312"/>
      <c r="I166" s="312"/>
      <c r="J166" s="312"/>
      <c r="K166" s="312"/>
      <c r="L166" s="312"/>
      <c r="M166" s="312"/>
      <c r="N166" s="312"/>
      <c r="O166" s="312"/>
      <c r="P166" s="312"/>
      <c r="Q166" s="313"/>
      <c r="R166" s="178"/>
      <c r="S166" s="179"/>
      <c r="T166" s="179"/>
      <c r="U166" s="180"/>
    </row>
    <row r="167" spans="1:21" ht="71.25" customHeight="1">
      <c r="A167" s="368" t="s">
        <v>645</v>
      </c>
      <c r="B167" s="369"/>
      <c r="C167" s="369"/>
      <c r="D167" s="369"/>
      <c r="E167" s="369"/>
      <c r="F167" s="369"/>
      <c r="G167" s="369"/>
      <c r="H167" s="369"/>
      <c r="I167" s="369"/>
      <c r="J167" s="369"/>
      <c r="K167" s="369"/>
      <c r="L167" s="369"/>
      <c r="M167" s="369"/>
      <c r="N167" s="369"/>
      <c r="O167" s="369"/>
      <c r="P167" s="369"/>
      <c r="Q167" s="370"/>
      <c r="R167" s="74" t="s">
        <v>561</v>
      </c>
      <c r="S167" s="30" t="s">
        <v>553</v>
      </c>
      <c r="T167" s="30" t="s">
        <v>554</v>
      </c>
      <c r="U167" s="52" t="s">
        <v>555</v>
      </c>
    </row>
    <row r="168" spans="1:21" ht="52.2" customHeight="1">
      <c r="A168" s="200" t="s">
        <v>489</v>
      </c>
      <c r="B168" s="201"/>
      <c r="C168" s="201"/>
      <c r="D168" s="201"/>
      <c r="E168" s="201"/>
      <c r="F168" s="201"/>
      <c r="G168" s="201"/>
      <c r="H168" s="377"/>
      <c r="I168" s="377"/>
      <c r="J168" s="377"/>
      <c r="K168" s="377"/>
      <c r="L168" s="377"/>
      <c r="M168" s="377"/>
      <c r="N168" s="377"/>
      <c r="O168" s="377"/>
      <c r="P168" s="377"/>
      <c r="Q168" s="378"/>
      <c r="R168" s="75"/>
      <c r="S168" s="25"/>
      <c r="T168" s="25"/>
      <c r="U168" s="53"/>
    </row>
    <row r="169" spans="1:21" ht="40.200000000000003" customHeight="1">
      <c r="A169" s="202" t="s">
        <v>224</v>
      </c>
      <c r="B169" s="203"/>
      <c r="C169" s="203"/>
      <c r="D169" s="203"/>
      <c r="E169" s="203"/>
      <c r="F169" s="203"/>
      <c r="G169" s="203"/>
      <c r="H169" s="203"/>
      <c r="I169" s="203"/>
      <c r="J169" s="203"/>
      <c r="K169" s="203"/>
      <c r="L169" s="203"/>
      <c r="M169" s="203"/>
      <c r="N169" s="203"/>
      <c r="O169" s="203"/>
      <c r="P169" s="203"/>
      <c r="Q169" s="204"/>
      <c r="R169" s="169" t="s">
        <v>556</v>
      </c>
      <c r="S169" s="170"/>
      <c r="T169" s="170"/>
      <c r="U169" s="171"/>
    </row>
    <row r="170" spans="1:21" ht="118.2" customHeight="1">
      <c r="A170" s="202" t="s">
        <v>490</v>
      </c>
      <c r="B170" s="203"/>
      <c r="C170" s="24"/>
      <c r="D170" s="168" t="str">
        <f>IF(C170="Si / Yes","Please, briefly describe here the equipment used for tillage, its depth, and how many times per year it is carried out.","")</f>
        <v/>
      </c>
      <c r="E170" s="168"/>
      <c r="F170" s="253"/>
      <c r="G170" s="253"/>
      <c r="H170" s="253"/>
      <c r="I170" s="253"/>
      <c r="J170" s="253"/>
      <c r="K170" s="253"/>
      <c r="L170" s="253"/>
      <c r="M170" s="253"/>
      <c r="N170" s="253"/>
      <c r="O170" s="253"/>
      <c r="P170" s="253"/>
      <c r="Q170" s="254"/>
      <c r="R170" s="172"/>
      <c r="S170" s="173"/>
      <c r="T170" s="173"/>
      <c r="U170" s="174"/>
    </row>
    <row r="171" spans="1:21" ht="83.25" customHeight="1">
      <c r="A171" s="202" t="s">
        <v>594</v>
      </c>
      <c r="B171" s="203"/>
      <c r="C171" s="24"/>
      <c r="D171" s="168" t="str">
        <f>IF(C171="Si / Yes","Please briefly describe the average spacing of the curves here.","")</f>
        <v/>
      </c>
      <c r="E171" s="168"/>
      <c r="F171" s="253"/>
      <c r="G171" s="253"/>
      <c r="H171" s="253"/>
      <c r="I171" s="253"/>
      <c r="J171" s="253"/>
      <c r="K171" s="253"/>
      <c r="L171" s="253"/>
      <c r="M171" s="253"/>
      <c r="N171" s="253"/>
      <c r="O171" s="253"/>
      <c r="P171" s="253"/>
      <c r="Q171" s="254"/>
      <c r="R171" s="175"/>
      <c r="S171" s="176"/>
      <c r="T171" s="176"/>
      <c r="U171" s="177"/>
    </row>
    <row r="172" spans="1:21" ht="141" customHeight="1">
      <c r="A172" s="202" t="s">
        <v>491</v>
      </c>
      <c r="B172" s="203"/>
      <c r="C172" s="24"/>
      <c r="D172" s="168" t="str">
        <f>IF(C172="Si / Yes","Please briefly describe the average spacing of the terraces and the average width here. Also, provide details on whether they consist of individual terraces.","")</f>
        <v/>
      </c>
      <c r="E172" s="168"/>
      <c r="F172" s="253"/>
      <c r="G172" s="253"/>
      <c r="H172" s="253"/>
      <c r="I172" s="253"/>
      <c r="J172" s="253"/>
      <c r="K172" s="253"/>
      <c r="L172" s="253"/>
      <c r="M172" s="253"/>
      <c r="N172" s="253"/>
      <c r="O172" s="253"/>
      <c r="P172" s="253"/>
      <c r="Q172" s="254"/>
      <c r="R172" s="175"/>
      <c r="S172" s="176"/>
      <c r="T172" s="176"/>
      <c r="U172" s="177"/>
    </row>
    <row r="173" spans="1:21" s="37" customFormat="1" ht="99.75" customHeight="1">
      <c r="A173" s="202" t="s">
        <v>492</v>
      </c>
      <c r="B173" s="203"/>
      <c r="C173" s="24"/>
      <c r="D173" s="168" t="str">
        <f>IF(C173="Si / Yes","Please briefly describe here what dead barriers consist of and the average spacing.","")</f>
        <v/>
      </c>
      <c r="E173" s="168"/>
      <c r="F173" s="253"/>
      <c r="G173" s="253"/>
      <c r="H173" s="253"/>
      <c r="I173" s="253"/>
      <c r="J173" s="253"/>
      <c r="K173" s="253"/>
      <c r="L173" s="253"/>
      <c r="M173" s="253"/>
      <c r="N173" s="253"/>
      <c r="O173" s="253"/>
      <c r="P173" s="253"/>
      <c r="Q173" s="254"/>
      <c r="R173" s="175"/>
      <c r="S173" s="176"/>
      <c r="T173" s="176"/>
      <c r="U173" s="177"/>
    </row>
    <row r="174" spans="1:21" ht="100.5" customHeight="1">
      <c r="A174" s="202" t="s">
        <v>493</v>
      </c>
      <c r="B174" s="203"/>
      <c r="C174" s="24"/>
      <c r="D174" s="168" t="str">
        <f>IF(C174="Si / Yes","Please briefly describe here what live barriers consist of and the average spacing.","")</f>
        <v/>
      </c>
      <c r="E174" s="168"/>
      <c r="F174" s="253"/>
      <c r="G174" s="253"/>
      <c r="H174" s="253"/>
      <c r="I174" s="253"/>
      <c r="J174" s="253"/>
      <c r="K174" s="253"/>
      <c r="L174" s="253"/>
      <c r="M174" s="253"/>
      <c r="N174" s="253"/>
      <c r="O174" s="253"/>
      <c r="P174" s="253"/>
      <c r="Q174" s="254"/>
      <c r="R174" s="175"/>
      <c r="S174" s="176"/>
      <c r="T174" s="176"/>
      <c r="U174" s="177"/>
    </row>
    <row r="175" spans="1:21" ht="90.75" customHeight="1">
      <c r="A175" s="202" t="s">
        <v>494</v>
      </c>
      <c r="B175" s="203"/>
      <c r="C175" s="24"/>
      <c r="D175" s="168" t="str">
        <f>IF(C175="Si / Yes","Please briefly describe here how the protective mulch is conserved.","")</f>
        <v/>
      </c>
      <c r="E175" s="168"/>
      <c r="F175" s="253"/>
      <c r="G175" s="253"/>
      <c r="H175" s="253"/>
      <c r="I175" s="253"/>
      <c r="J175" s="253"/>
      <c r="K175" s="253"/>
      <c r="L175" s="253"/>
      <c r="M175" s="253"/>
      <c r="N175" s="253"/>
      <c r="O175" s="253"/>
      <c r="P175" s="253"/>
      <c r="Q175" s="254"/>
      <c r="R175" s="175"/>
      <c r="S175" s="176"/>
      <c r="T175" s="176"/>
      <c r="U175" s="177"/>
    </row>
    <row r="176" spans="1:21" ht="92.25" customHeight="1">
      <c r="A176" s="202" t="s">
        <v>495</v>
      </c>
      <c r="B176" s="203"/>
      <c r="C176" s="24"/>
      <c r="D176" s="168" t="str">
        <f>IF(C176="Si / Yes","Please briefly describe here how the windbreak curtains are configured.","")</f>
        <v/>
      </c>
      <c r="E176" s="168"/>
      <c r="F176" s="253"/>
      <c r="G176" s="253"/>
      <c r="H176" s="253"/>
      <c r="I176" s="253"/>
      <c r="J176" s="253"/>
      <c r="K176" s="253"/>
      <c r="L176" s="253"/>
      <c r="M176" s="253"/>
      <c r="N176" s="253"/>
      <c r="O176" s="253"/>
      <c r="P176" s="253"/>
      <c r="Q176" s="254"/>
      <c r="R176" s="175"/>
      <c r="S176" s="176"/>
      <c r="T176" s="176"/>
      <c r="U176" s="177"/>
    </row>
    <row r="177" spans="1:21" ht="99.75" customHeight="1">
      <c r="A177" s="202" t="s">
        <v>800</v>
      </c>
      <c r="B177" s="203"/>
      <c r="C177" s="24"/>
      <c r="D177" s="168" t="str">
        <f>IF(C177="Si / Yes","Please briefly describe here the equipment used for irrigation, as well as how irrigation is calculated.","")</f>
        <v/>
      </c>
      <c r="E177" s="168"/>
      <c r="F177" s="253"/>
      <c r="G177" s="253"/>
      <c r="H177" s="253"/>
      <c r="I177" s="253"/>
      <c r="J177" s="253"/>
      <c r="K177" s="253"/>
      <c r="L177" s="253"/>
      <c r="M177" s="253"/>
      <c r="N177" s="253"/>
      <c r="O177" s="253"/>
      <c r="P177" s="253"/>
      <c r="Q177" s="254"/>
      <c r="R177" s="175"/>
      <c r="S177" s="176"/>
      <c r="T177" s="176"/>
      <c r="U177" s="177"/>
    </row>
    <row r="178" spans="1:21" ht="128.69999999999999" customHeight="1">
      <c r="A178" s="202" t="s">
        <v>496</v>
      </c>
      <c r="B178" s="203"/>
      <c r="C178" s="24"/>
      <c r="D178" s="168" t="str">
        <f>IF(C178="Si / Yes","Please briefly describe here the material used as mulch, how long it is used, and what happens with the residues of this mulch.","")</f>
        <v/>
      </c>
      <c r="E178" s="168"/>
      <c r="F178" s="253"/>
      <c r="G178" s="253"/>
      <c r="H178" s="253"/>
      <c r="I178" s="253"/>
      <c r="J178" s="253"/>
      <c r="K178" s="253"/>
      <c r="L178" s="253"/>
      <c r="M178" s="253"/>
      <c r="N178" s="253"/>
      <c r="O178" s="253"/>
      <c r="P178" s="253"/>
      <c r="Q178" s="254"/>
      <c r="R178" s="175"/>
      <c r="S178" s="176"/>
      <c r="T178" s="176"/>
      <c r="U178" s="177"/>
    </row>
    <row r="179" spans="1:21" ht="116.25" customHeight="1">
      <c r="A179" s="202" t="s">
        <v>497</v>
      </c>
      <c r="B179" s="203"/>
      <c r="C179" s="24"/>
      <c r="D179" s="168" t="str">
        <f>IF(C179="Si / Yes","Please describe briefly here how crop residues are managed, describe if they are reintegrated into the soil.","")</f>
        <v/>
      </c>
      <c r="E179" s="168"/>
      <c r="F179" s="253"/>
      <c r="G179" s="253"/>
      <c r="H179" s="253"/>
      <c r="I179" s="253"/>
      <c r="J179" s="253"/>
      <c r="K179" s="253"/>
      <c r="L179" s="253"/>
      <c r="M179" s="253"/>
      <c r="N179" s="253"/>
      <c r="O179" s="253"/>
      <c r="P179" s="253"/>
      <c r="Q179" s="254"/>
      <c r="R179" s="175"/>
      <c r="S179" s="176"/>
      <c r="T179" s="176"/>
      <c r="U179" s="177"/>
    </row>
    <row r="180" spans="1:21" ht="129.75" customHeight="1">
      <c r="A180" s="202" t="s">
        <v>498</v>
      </c>
      <c r="B180" s="203"/>
      <c r="C180" s="24"/>
      <c r="D180" s="168" t="str">
        <f>IF(C180="Si / Yes","Please briefly describe here if green manures (e.g., legumes) are used, their origin, and how they are managed.","")</f>
        <v/>
      </c>
      <c r="E180" s="168"/>
      <c r="F180" s="253"/>
      <c r="G180" s="253"/>
      <c r="H180" s="253"/>
      <c r="I180" s="253"/>
      <c r="J180" s="253"/>
      <c r="K180" s="253"/>
      <c r="L180" s="253"/>
      <c r="M180" s="253"/>
      <c r="N180" s="253"/>
      <c r="O180" s="253"/>
      <c r="P180" s="253"/>
      <c r="Q180" s="254"/>
      <c r="R180" s="175"/>
      <c r="S180" s="176"/>
      <c r="T180" s="176"/>
      <c r="U180" s="177"/>
    </row>
    <row r="181" spans="1:21" ht="115.2" customHeight="1">
      <c r="A181" s="202" t="s">
        <v>499</v>
      </c>
      <c r="B181" s="203"/>
      <c r="C181" s="24"/>
      <c r="D181" s="168" t="str">
        <f>IF(C181="Si / Yes","Please briefly describe here the other practices implemented to prevent soil erosion and compaction.","")</f>
        <v/>
      </c>
      <c r="E181" s="168"/>
      <c r="F181" s="253"/>
      <c r="G181" s="253"/>
      <c r="H181" s="253"/>
      <c r="I181" s="253"/>
      <c r="J181" s="253"/>
      <c r="K181" s="253"/>
      <c r="L181" s="253"/>
      <c r="M181" s="253"/>
      <c r="N181" s="253"/>
      <c r="O181" s="253"/>
      <c r="P181" s="253"/>
      <c r="Q181" s="254"/>
      <c r="R181" s="178"/>
      <c r="S181" s="179"/>
      <c r="T181" s="179"/>
      <c r="U181" s="180"/>
    </row>
    <row r="182" spans="1:21" ht="45.75" customHeight="1">
      <c r="A182" s="368" t="s">
        <v>500</v>
      </c>
      <c r="B182" s="369"/>
      <c r="C182" s="369"/>
      <c r="D182" s="369"/>
      <c r="E182" s="369"/>
      <c r="F182" s="369"/>
      <c r="G182" s="369"/>
      <c r="H182" s="369"/>
      <c r="I182" s="369"/>
      <c r="J182" s="369"/>
      <c r="K182" s="369"/>
      <c r="L182" s="369"/>
      <c r="M182" s="369"/>
      <c r="N182" s="369"/>
      <c r="O182" s="369"/>
      <c r="P182" s="369"/>
      <c r="Q182" s="370"/>
      <c r="R182" s="74" t="s">
        <v>561</v>
      </c>
      <c r="S182" s="30" t="s">
        <v>553</v>
      </c>
      <c r="T182" s="30" t="s">
        <v>554</v>
      </c>
      <c r="U182" s="52" t="s">
        <v>555</v>
      </c>
    </row>
    <row r="183" spans="1:21" ht="77.25" customHeight="1">
      <c r="A183" s="200" t="s">
        <v>801</v>
      </c>
      <c r="B183" s="201"/>
      <c r="C183" s="201"/>
      <c r="D183" s="201"/>
      <c r="E183" s="201"/>
      <c r="F183" s="201"/>
      <c r="G183" s="201"/>
      <c r="H183" s="228"/>
      <c r="I183" s="228"/>
      <c r="J183" s="228"/>
      <c r="K183" s="228"/>
      <c r="L183" s="228"/>
      <c r="M183" s="228"/>
      <c r="N183" s="228"/>
      <c r="O183" s="228"/>
      <c r="P183" s="228"/>
      <c r="Q183" s="229"/>
      <c r="R183" s="75"/>
      <c r="S183" s="25"/>
      <c r="T183" s="25"/>
      <c r="U183" s="53"/>
    </row>
    <row r="184" spans="1:21" ht="44.25" customHeight="1">
      <c r="A184" s="295" t="s">
        <v>646</v>
      </c>
      <c r="B184" s="296"/>
      <c r="C184" s="296"/>
      <c r="D184" s="296"/>
      <c r="E184" s="296"/>
      <c r="F184" s="296"/>
      <c r="G184" s="296"/>
      <c r="H184" s="296"/>
      <c r="I184" s="296"/>
      <c r="J184" s="296"/>
      <c r="K184" s="296"/>
      <c r="L184" s="296"/>
      <c r="M184" s="296"/>
      <c r="N184" s="296"/>
      <c r="O184" s="296"/>
      <c r="P184" s="296"/>
      <c r="Q184" s="297"/>
      <c r="R184" s="169" t="s">
        <v>556</v>
      </c>
      <c r="S184" s="170"/>
      <c r="T184" s="170"/>
      <c r="U184" s="171"/>
    </row>
    <row r="185" spans="1:21" ht="46.2" customHeight="1">
      <c r="A185" s="268" t="s">
        <v>595</v>
      </c>
      <c r="B185" s="269"/>
      <c r="C185" s="269"/>
      <c r="D185" s="269"/>
      <c r="E185" s="269"/>
      <c r="F185" s="269"/>
      <c r="G185" s="269"/>
      <c r="H185" s="269"/>
      <c r="I185" s="269"/>
      <c r="J185" s="269"/>
      <c r="K185" s="269"/>
      <c r="L185" s="269"/>
      <c r="M185" s="269"/>
      <c r="N185" s="269"/>
      <c r="O185" s="269"/>
      <c r="P185" s="269"/>
      <c r="Q185" s="270"/>
      <c r="R185" s="172"/>
      <c r="S185" s="173"/>
      <c r="T185" s="173"/>
      <c r="U185" s="174"/>
    </row>
    <row r="186" spans="1:21" ht="50.7" customHeight="1">
      <c r="A186" s="202" t="s">
        <v>530</v>
      </c>
      <c r="B186" s="203"/>
      <c r="C186" s="203"/>
      <c r="D186" s="203"/>
      <c r="E186" s="203"/>
      <c r="F186" s="203"/>
      <c r="G186" s="203"/>
      <c r="H186" s="203"/>
      <c r="I186" s="203"/>
      <c r="J186" s="203"/>
      <c r="K186" s="203"/>
      <c r="L186" s="203"/>
      <c r="M186" s="203"/>
      <c r="N186" s="203"/>
      <c r="O186" s="203"/>
      <c r="P186" s="203"/>
      <c r="Q186" s="204"/>
      <c r="R186" s="175"/>
      <c r="S186" s="176"/>
      <c r="T186" s="176"/>
      <c r="U186" s="177"/>
    </row>
    <row r="187" spans="1:21" ht="69" customHeight="1">
      <c r="A187" s="89" t="b">
        <v>0</v>
      </c>
      <c r="B187" s="285" t="s">
        <v>225</v>
      </c>
      <c r="C187" s="285"/>
      <c r="D187" s="38"/>
      <c r="E187" s="285" t="s">
        <v>226</v>
      </c>
      <c r="F187" s="285"/>
      <c r="G187" s="102" t="b">
        <v>0</v>
      </c>
      <c r="H187" s="203" t="s">
        <v>227</v>
      </c>
      <c r="I187" s="203"/>
      <c r="J187" s="38" t="b">
        <v>0</v>
      </c>
      <c r="K187" s="203" t="s">
        <v>228</v>
      </c>
      <c r="L187" s="203"/>
      <c r="M187" s="38" t="b">
        <v>0</v>
      </c>
      <c r="N187" s="203" t="s">
        <v>229</v>
      </c>
      <c r="O187" s="203"/>
      <c r="P187" s="38" t="b">
        <v>0</v>
      </c>
      <c r="Q187" s="91" t="s">
        <v>230</v>
      </c>
      <c r="R187" s="175"/>
      <c r="S187" s="176"/>
      <c r="T187" s="176"/>
      <c r="U187" s="177"/>
    </row>
    <row r="188" spans="1:21" ht="71.25" customHeight="1">
      <c r="A188" s="202" t="str">
        <f>IF(P187=TRUE,"4.5.2.2 If your previous answer was OTHERS, please detail the origin of the manure: ","")</f>
        <v/>
      </c>
      <c r="B188" s="203"/>
      <c r="C188" s="203"/>
      <c r="D188" s="203"/>
      <c r="E188" s="379"/>
      <c r="F188" s="379"/>
      <c r="G188" s="379"/>
      <c r="H188" s="379"/>
      <c r="I188" s="379"/>
      <c r="J188" s="379"/>
      <c r="K188" s="379"/>
      <c r="L188" s="379"/>
      <c r="M188" s="379"/>
      <c r="N188" s="379"/>
      <c r="O188" s="379"/>
      <c r="P188" s="379"/>
      <c r="Q188" s="380"/>
      <c r="R188" s="175"/>
      <c r="S188" s="176"/>
      <c r="T188" s="176"/>
      <c r="U188" s="177"/>
    </row>
    <row r="189" spans="1:21" ht="84" customHeight="1">
      <c r="A189" s="202" t="s">
        <v>596</v>
      </c>
      <c r="B189" s="203"/>
      <c r="C189" s="203"/>
      <c r="D189" s="203"/>
      <c r="E189" s="274"/>
      <c r="F189" s="274"/>
      <c r="G189" s="274"/>
      <c r="H189" s="274"/>
      <c r="I189" s="274"/>
      <c r="J189" s="274"/>
      <c r="K189" s="274"/>
      <c r="L189" s="274"/>
      <c r="M189" s="274"/>
      <c r="N189" s="274"/>
      <c r="O189" s="274"/>
      <c r="P189" s="274"/>
      <c r="Q189" s="298"/>
      <c r="R189" s="175"/>
      <c r="S189" s="176"/>
      <c r="T189" s="176"/>
      <c r="U189" s="177"/>
    </row>
    <row r="190" spans="1:21" ht="103.2" customHeight="1">
      <c r="A190" s="202" t="s">
        <v>617</v>
      </c>
      <c r="B190" s="203"/>
      <c r="C190" s="203"/>
      <c r="D190" s="203"/>
      <c r="E190" s="274"/>
      <c r="F190" s="274"/>
      <c r="G190" s="274"/>
      <c r="H190" s="274"/>
      <c r="I190" s="274"/>
      <c r="J190" s="274"/>
      <c r="K190" s="274"/>
      <c r="L190" s="274"/>
      <c r="M190" s="274"/>
      <c r="N190" s="274"/>
      <c r="O190" s="274"/>
      <c r="P190" s="274"/>
      <c r="Q190" s="298"/>
      <c r="R190" s="175"/>
      <c r="S190" s="176"/>
      <c r="T190" s="176"/>
      <c r="U190" s="177"/>
    </row>
    <row r="191" spans="1:21" ht="49.2" customHeight="1">
      <c r="A191" s="202" t="s">
        <v>531</v>
      </c>
      <c r="B191" s="203"/>
      <c r="C191" s="203"/>
      <c r="D191" s="203"/>
      <c r="E191" s="203"/>
      <c r="F191" s="203"/>
      <c r="G191" s="203"/>
      <c r="H191" s="203"/>
      <c r="I191" s="203"/>
      <c r="J191" s="203"/>
      <c r="K191" s="203"/>
      <c r="L191" s="203"/>
      <c r="M191" s="203"/>
      <c r="N191" s="203"/>
      <c r="O191" s="203"/>
      <c r="P191" s="203"/>
      <c r="Q191" s="204"/>
      <c r="R191" s="175"/>
      <c r="S191" s="176"/>
      <c r="T191" s="176"/>
      <c r="U191" s="177"/>
    </row>
    <row r="192" spans="1:21" ht="71.25" customHeight="1">
      <c r="A192" s="90" t="b">
        <v>0</v>
      </c>
      <c r="B192" s="386" t="s">
        <v>231</v>
      </c>
      <c r="C192" s="386"/>
      <c r="D192" s="386"/>
      <c r="E192" s="386"/>
      <c r="F192" s="386"/>
      <c r="G192" s="42" t="b">
        <v>0</v>
      </c>
      <c r="H192" s="203" t="s">
        <v>232</v>
      </c>
      <c r="I192" s="203"/>
      <c r="J192" s="203"/>
      <c r="K192" s="203"/>
      <c r="L192" s="203"/>
      <c r="M192" s="42" t="b">
        <v>0</v>
      </c>
      <c r="N192" s="203" t="s">
        <v>233</v>
      </c>
      <c r="O192" s="203"/>
      <c r="P192" s="203"/>
      <c r="Q192" s="204"/>
      <c r="R192" s="175"/>
      <c r="S192" s="176"/>
      <c r="T192" s="176"/>
      <c r="U192" s="177"/>
    </row>
    <row r="193" spans="1:21" s="36" customFormat="1" ht="100.95" customHeight="1">
      <c r="A193" s="393" t="s">
        <v>704</v>
      </c>
      <c r="B193" s="394"/>
      <c r="C193" s="394"/>
      <c r="D193" s="394"/>
      <c r="E193" s="394"/>
      <c r="F193" s="394"/>
      <c r="G193" s="394"/>
      <c r="H193" s="394"/>
      <c r="I193" s="394"/>
      <c r="J193" s="394"/>
      <c r="K193" s="394"/>
      <c r="L193" s="394"/>
      <c r="M193" s="394"/>
      <c r="N193" s="394"/>
      <c r="O193" s="394"/>
      <c r="P193" s="394"/>
      <c r="Q193" s="395"/>
      <c r="R193" s="175"/>
      <c r="S193" s="176"/>
      <c r="T193" s="176"/>
      <c r="U193" s="177"/>
    </row>
    <row r="194" spans="1:21" ht="96" customHeight="1">
      <c r="A194" s="202" t="s">
        <v>532</v>
      </c>
      <c r="B194" s="203"/>
      <c r="C194" s="203"/>
      <c r="D194" s="203"/>
      <c r="E194" s="154"/>
      <c r="F194" s="203" t="str">
        <f>IF(E194="Si / Yes","4.5.2.7 What practice is performed on the manure prior to its use?","")</f>
        <v/>
      </c>
      <c r="G194" s="203"/>
      <c r="H194" s="203"/>
      <c r="I194" s="70" t="b">
        <v>0</v>
      </c>
      <c r="J194" s="285" t="str">
        <f>IF(E194="Si / Yes","Fermentation","")</f>
        <v/>
      </c>
      <c r="K194" s="285"/>
      <c r="L194" s="71" t="b">
        <v>0</v>
      </c>
      <c r="M194" s="285" t="str">
        <f>IF(E194="Si / Yes","Dehydration","")</f>
        <v/>
      </c>
      <c r="N194" s="285"/>
      <c r="O194" s="71" t="b">
        <v>0</v>
      </c>
      <c r="P194" s="285" t="str">
        <f>IF(E194="Si / Yes","Composting","")</f>
        <v/>
      </c>
      <c r="Q194" s="286"/>
      <c r="R194" s="175"/>
      <c r="S194" s="176"/>
      <c r="T194" s="176"/>
      <c r="U194" s="177"/>
    </row>
    <row r="195" spans="1:21" s="35" customFormat="1" ht="37.200000000000003" customHeight="1">
      <c r="A195" s="383" t="str">
        <f>IF(O194=TRUE,"Please complete section 4.5.3, on composting practices.","")</f>
        <v/>
      </c>
      <c r="B195" s="384"/>
      <c r="C195" s="384"/>
      <c r="D195" s="384"/>
      <c r="E195" s="384"/>
      <c r="F195" s="384"/>
      <c r="G195" s="384"/>
      <c r="H195" s="384"/>
      <c r="I195" s="384"/>
      <c r="J195" s="384"/>
      <c r="K195" s="384"/>
      <c r="L195" s="384"/>
      <c r="M195" s="384"/>
      <c r="N195" s="384"/>
      <c r="O195" s="384"/>
      <c r="P195" s="384"/>
      <c r="Q195" s="385"/>
      <c r="R195" s="175"/>
      <c r="S195" s="176"/>
      <c r="T195" s="176"/>
      <c r="U195" s="177"/>
    </row>
    <row r="196" spans="1:21" ht="106.2" customHeight="1">
      <c r="A196" s="202" t="s">
        <v>618</v>
      </c>
      <c r="B196" s="203"/>
      <c r="C196" s="203"/>
      <c r="D196" s="203"/>
      <c r="E196" s="373"/>
      <c r="F196" s="373"/>
      <c r="G196" s="373"/>
      <c r="H196" s="373"/>
      <c r="I196" s="373"/>
      <c r="J196" s="373"/>
      <c r="K196" s="373"/>
      <c r="L196" s="373"/>
      <c r="M196" s="373"/>
      <c r="N196" s="373"/>
      <c r="O196" s="373"/>
      <c r="P196" s="373"/>
      <c r="Q196" s="374"/>
      <c r="R196" s="175"/>
      <c r="S196" s="176"/>
      <c r="T196" s="176"/>
      <c r="U196" s="177"/>
    </row>
    <row r="197" spans="1:21" ht="117" customHeight="1">
      <c r="A197" s="202" t="s">
        <v>802</v>
      </c>
      <c r="B197" s="203"/>
      <c r="C197" s="203"/>
      <c r="D197" s="203"/>
      <c r="E197" s="373"/>
      <c r="F197" s="373"/>
      <c r="G197" s="373"/>
      <c r="H197" s="373"/>
      <c r="I197" s="373"/>
      <c r="J197" s="373"/>
      <c r="K197" s="373"/>
      <c r="L197" s="373"/>
      <c r="M197" s="373"/>
      <c r="N197" s="373"/>
      <c r="O197" s="373"/>
      <c r="P197" s="373"/>
      <c r="Q197" s="374"/>
      <c r="R197" s="175"/>
      <c r="S197" s="176"/>
      <c r="T197" s="176"/>
      <c r="U197" s="177"/>
    </row>
    <row r="198" spans="1:21" ht="97.2" customHeight="1">
      <c r="A198" s="202" t="s">
        <v>647</v>
      </c>
      <c r="B198" s="203"/>
      <c r="C198" s="203"/>
      <c r="D198" s="203"/>
      <c r="E198" s="203"/>
      <c r="F198" s="203"/>
      <c r="G198" s="203"/>
      <c r="H198" s="203"/>
      <c r="I198" s="203"/>
      <c r="J198" s="203"/>
      <c r="K198" s="203"/>
      <c r="L198" s="381"/>
      <c r="M198" s="381"/>
      <c r="N198" s="381"/>
      <c r="O198" s="381"/>
      <c r="P198" s="381"/>
      <c r="Q198" s="382"/>
      <c r="R198" s="175"/>
      <c r="S198" s="176"/>
      <c r="T198" s="176"/>
      <c r="U198" s="177"/>
    </row>
    <row r="199" spans="1:21" ht="126" customHeight="1">
      <c r="A199" s="202" t="s">
        <v>648</v>
      </c>
      <c r="B199" s="203"/>
      <c r="C199" s="203"/>
      <c r="D199" s="203"/>
      <c r="E199" s="40"/>
      <c r="F199" s="168" t="str">
        <f>IF(E199="Si / Yes","3.5.B.11) Detail the records you have on the origin and application of manure.","")</f>
        <v/>
      </c>
      <c r="G199" s="168"/>
      <c r="H199" s="168"/>
      <c r="I199" s="379"/>
      <c r="J199" s="379"/>
      <c r="K199" s="379"/>
      <c r="L199" s="379"/>
      <c r="M199" s="379"/>
      <c r="N199" s="379"/>
      <c r="O199" s="379"/>
      <c r="P199" s="379"/>
      <c r="Q199" s="380"/>
      <c r="R199" s="175"/>
      <c r="S199" s="176"/>
      <c r="T199" s="176"/>
      <c r="U199" s="177"/>
    </row>
    <row r="200" spans="1:21" ht="117" customHeight="1">
      <c r="A200" s="202" t="s">
        <v>597</v>
      </c>
      <c r="B200" s="203"/>
      <c r="C200" s="203"/>
      <c r="D200" s="203"/>
      <c r="E200" s="40"/>
      <c r="F200" s="168" t="str">
        <f>IF(E200="Si / Yes","3.5.B.13) Detail the person(s) responsible for the application of manure","")</f>
        <v/>
      </c>
      <c r="G200" s="168"/>
      <c r="H200" s="168"/>
      <c r="I200" s="379"/>
      <c r="J200" s="379"/>
      <c r="K200" s="379"/>
      <c r="L200" s="379"/>
      <c r="M200" s="379"/>
      <c r="N200" s="379"/>
      <c r="O200" s="379"/>
      <c r="P200" s="379"/>
      <c r="Q200" s="380"/>
      <c r="R200" s="175"/>
      <c r="S200" s="176"/>
      <c r="T200" s="176"/>
      <c r="U200" s="177"/>
    </row>
    <row r="201" spans="1:21" ht="71.7" customHeight="1">
      <c r="A201" s="295" t="s">
        <v>649</v>
      </c>
      <c r="B201" s="296"/>
      <c r="C201" s="296"/>
      <c r="D201" s="296"/>
      <c r="E201" s="296"/>
      <c r="F201" s="296"/>
      <c r="G201" s="296"/>
      <c r="H201" s="296"/>
      <c r="I201" s="296"/>
      <c r="J201" s="296"/>
      <c r="K201" s="296"/>
      <c r="L201" s="296"/>
      <c r="M201" s="296"/>
      <c r="N201" s="296"/>
      <c r="O201" s="296"/>
      <c r="P201" s="296"/>
      <c r="Q201" s="297"/>
      <c r="R201" s="175"/>
      <c r="S201" s="176"/>
      <c r="T201" s="176"/>
      <c r="U201" s="177"/>
    </row>
    <row r="202" spans="1:21" ht="43.2" customHeight="1">
      <c r="A202" s="268" t="s">
        <v>619</v>
      </c>
      <c r="B202" s="269"/>
      <c r="C202" s="269"/>
      <c r="D202" s="269"/>
      <c r="E202" s="269"/>
      <c r="F202" s="269"/>
      <c r="G202" s="269"/>
      <c r="H202" s="269"/>
      <c r="I202" s="269"/>
      <c r="J202" s="269"/>
      <c r="K202" s="269"/>
      <c r="L202" s="269"/>
      <c r="M202" s="269"/>
      <c r="N202" s="269"/>
      <c r="O202" s="269"/>
      <c r="P202" s="269"/>
      <c r="Q202" s="270"/>
      <c r="R202" s="175"/>
      <c r="S202" s="176"/>
      <c r="T202" s="176"/>
      <c r="U202" s="177"/>
    </row>
    <row r="203" spans="1:21" ht="75" customHeight="1">
      <c r="A203" s="202" t="s">
        <v>533</v>
      </c>
      <c r="B203" s="203"/>
      <c r="C203" s="203"/>
      <c r="D203" s="203"/>
      <c r="E203" s="203"/>
      <c r="F203" s="73" t="b">
        <v>0</v>
      </c>
      <c r="G203" s="285" t="s">
        <v>234</v>
      </c>
      <c r="H203" s="285"/>
      <c r="I203" s="285"/>
      <c r="J203" s="73" t="b">
        <v>0</v>
      </c>
      <c r="K203" s="285" t="s">
        <v>235</v>
      </c>
      <c r="L203" s="285"/>
      <c r="M203" s="285"/>
      <c r="N203" s="72" t="b">
        <v>0</v>
      </c>
      <c r="O203" s="285" t="s">
        <v>598</v>
      </c>
      <c r="P203" s="285"/>
      <c r="Q203" s="286"/>
      <c r="R203" s="175"/>
      <c r="S203" s="176"/>
      <c r="T203" s="176"/>
      <c r="U203" s="177"/>
    </row>
    <row r="204" spans="1:21" ht="112.2" customHeight="1">
      <c r="A204" s="77" t="s">
        <v>25</v>
      </c>
      <c r="B204" s="203" t="s">
        <v>620</v>
      </c>
      <c r="C204" s="203"/>
      <c r="D204" s="203"/>
      <c r="E204" s="203"/>
      <c r="F204" s="203"/>
      <c r="G204" s="203"/>
      <c r="H204" s="203" t="s">
        <v>237</v>
      </c>
      <c r="I204" s="203"/>
      <c r="J204" s="203"/>
      <c r="K204" s="203" t="s">
        <v>238</v>
      </c>
      <c r="L204" s="203"/>
      <c r="M204" s="203" t="s">
        <v>599</v>
      </c>
      <c r="N204" s="203"/>
      <c r="O204" s="203"/>
      <c r="P204" s="203" t="s">
        <v>94</v>
      </c>
      <c r="Q204" s="204"/>
      <c r="R204" s="175"/>
      <c r="S204" s="176"/>
      <c r="T204" s="176"/>
      <c r="U204" s="177"/>
    </row>
    <row r="205" spans="1:21" ht="15.75" customHeight="1">
      <c r="A205" s="92">
        <v>1</v>
      </c>
      <c r="B205" s="167"/>
      <c r="C205" s="167"/>
      <c r="D205" s="167"/>
      <c r="E205" s="167"/>
      <c r="F205" s="167"/>
      <c r="G205" s="167"/>
      <c r="H205" s="167"/>
      <c r="I205" s="167"/>
      <c r="J205" s="167"/>
      <c r="K205" s="167"/>
      <c r="L205" s="167"/>
      <c r="M205" s="167"/>
      <c r="N205" s="167"/>
      <c r="O205" s="167"/>
      <c r="P205" s="375" t="e">
        <f>(M205*100)/M217</f>
        <v>#DIV/0!</v>
      </c>
      <c r="Q205" s="376"/>
      <c r="R205" s="175"/>
      <c r="S205" s="176"/>
      <c r="T205" s="176"/>
      <c r="U205" s="177"/>
    </row>
    <row r="206" spans="1:21" ht="15.75" customHeight="1">
      <c r="A206" s="92">
        <v>2</v>
      </c>
      <c r="B206" s="167"/>
      <c r="C206" s="167"/>
      <c r="D206" s="167"/>
      <c r="E206" s="167"/>
      <c r="F206" s="167"/>
      <c r="G206" s="167"/>
      <c r="H206" s="167"/>
      <c r="I206" s="167"/>
      <c r="J206" s="167"/>
      <c r="K206" s="167"/>
      <c r="L206" s="167"/>
      <c r="M206" s="167"/>
      <c r="N206" s="167"/>
      <c r="O206" s="167"/>
      <c r="P206" s="375" t="e">
        <f>(M206*100)/M217</f>
        <v>#DIV/0!</v>
      </c>
      <c r="Q206" s="376"/>
      <c r="R206" s="175"/>
      <c r="S206" s="176"/>
      <c r="T206" s="176"/>
      <c r="U206" s="177"/>
    </row>
    <row r="207" spans="1:21" ht="15.75" customHeight="1">
      <c r="A207" s="92">
        <v>3</v>
      </c>
      <c r="B207" s="167"/>
      <c r="C207" s="167"/>
      <c r="D207" s="167"/>
      <c r="E207" s="167"/>
      <c r="F207" s="167"/>
      <c r="G207" s="167"/>
      <c r="H207" s="167"/>
      <c r="I207" s="167"/>
      <c r="J207" s="167"/>
      <c r="K207" s="167"/>
      <c r="L207" s="167"/>
      <c r="M207" s="167"/>
      <c r="N207" s="167"/>
      <c r="O207" s="167"/>
      <c r="P207" s="375" t="e">
        <f>(M207*100)/M217</f>
        <v>#DIV/0!</v>
      </c>
      <c r="Q207" s="376"/>
      <c r="R207" s="175"/>
      <c r="S207" s="176"/>
      <c r="T207" s="176"/>
      <c r="U207" s="177"/>
    </row>
    <row r="208" spans="1:21" ht="15.75" customHeight="1">
      <c r="A208" s="92">
        <v>4</v>
      </c>
      <c r="B208" s="167"/>
      <c r="C208" s="167"/>
      <c r="D208" s="167"/>
      <c r="E208" s="167"/>
      <c r="F208" s="167"/>
      <c r="G208" s="167"/>
      <c r="H208" s="167"/>
      <c r="I208" s="167"/>
      <c r="J208" s="167"/>
      <c r="K208" s="167"/>
      <c r="L208" s="167"/>
      <c r="M208" s="167"/>
      <c r="N208" s="167"/>
      <c r="O208" s="167"/>
      <c r="P208" s="375" t="e">
        <f>(M208*100)/M217</f>
        <v>#DIV/0!</v>
      </c>
      <c r="Q208" s="376"/>
      <c r="R208" s="175"/>
      <c r="S208" s="176"/>
      <c r="T208" s="176"/>
      <c r="U208" s="177"/>
    </row>
    <row r="209" spans="1:21" ht="15.75" customHeight="1">
      <c r="A209" s="92">
        <v>5</v>
      </c>
      <c r="B209" s="167"/>
      <c r="C209" s="167"/>
      <c r="D209" s="167"/>
      <c r="E209" s="167"/>
      <c r="F209" s="167"/>
      <c r="G209" s="167"/>
      <c r="H209" s="167"/>
      <c r="I209" s="167"/>
      <c r="J209" s="167"/>
      <c r="K209" s="167"/>
      <c r="L209" s="167"/>
      <c r="M209" s="167"/>
      <c r="N209" s="167"/>
      <c r="O209" s="167"/>
      <c r="P209" s="375" t="e">
        <f>(M209*100)/M217</f>
        <v>#DIV/0!</v>
      </c>
      <c r="Q209" s="376"/>
      <c r="R209" s="175"/>
      <c r="S209" s="176"/>
      <c r="T209" s="176"/>
      <c r="U209" s="177"/>
    </row>
    <row r="210" spans="1:21" ht="15.75" customHeight="1">
      <c r="A210" s="92">
        <v>6</v>
      </c>
      <c r="B210" s="167"/>
      <c r="C210" s="167"/>
      <c r="D210" s="167"/>
      <c r="E210" s="167"/>
      <c r="F210" s="167"/>
      <c r="G210" s="167"/>
      <c r="H210" s="167"/>
      <c r="I210" s="167"/>
      <c r="J210" s="167"/>
      <c r="K210" s="167"/>
      <c r="L210" s="167"/>
      <c r="M210" s="167"/>
      <c r="N210" s="167"/>
      <c r="O210" s="167"/>
      <c r="P210" s="283" t="e">
        <f>(M210*100)/M217</f>
        <v>#DIV/0!</v>
      </c>
      <c r="Q210" s="284"/>
      <c r="R210" s="175"/>
      <c r="S210" s="176"/>
      <c r="T210" s="176"/>
      <c r="U210" s="177"/>
    </row>
    <row r="211" spans="1:21" ht="15.75" customHeight="1">
      <c r="A211" s="92">
        <v>7</v>
      </c>
      <c r="B211" s="167"/>
      <c r="C211" s="167"/>
      <c r="D211" s="167"/>
      <c r="E211" s="167"/>
      <c r="F211" s="167"/>
      <c r="G211" s="167"/>
      <c r="H211" s="167"/>
      <c r="I211" s="167"/>
      <c r="J211" s="167"/>
      <c r="K211" s="167"/>
      <c r="L211" s="167"/>
      <c r="M211" s="167"/>
      <c r="N211" s="167"/>
      <c r="O211" s="167"/>
      <c r="P211" s="283" t="e">
        <f>(M211*100)/M217</f>
        <v>#DIV/0!</v>
      </c>
      <c r="Q211" s="284"/>
      <c r="R211" s="175"/>
      <c r="S211" s="176"/>
      <c r="T211" s="176"/>
      <c r="U211" s="177"/>
    </row>
    <row r="212" spans="1:21" ht="15.75" customHeight="1">
      <c r="A212" s="92">
        <v>8</v>
      </c>
      <c r="B212" s="167"/>
      <c r="C212" s="167"/>
      <c r="D212" s="167"/>
      <c r="E212" s="167"/>
      <c r="F212" s="167"/>
      <c r="G212" s="167"/>
      <c r="H212" s="167"/>
      <c r="I212" s="167"/>
      <c r="J212" s="167"/>
      <c r="K212" s="167"/>
      <c r="L212" s="167"/>
      <c r="M212" s="167"/>
      <c r="N212" s="167"/>
      <c r="O212" s="167"/>
      <c r="P212" s="283" t="e">
        <f>(M212*100)/M217</f>
        <v>#DIV/0!</v>
      </c>
      <c r="Q212" s="284"/>
      <c r="R212" s="175"/>
      <c r="S212" s="176"/>
      <c r="T212" s="176"/>
      <c r="U212" s="177"/>
    </row>
    <row r="213" spans="1:21" ht="15.75" customHeight="1">
      <c r="A213" s="92">
        <v>9</v>
      </c>
      <c r="B213" s="167"/>
      <c r="C213" s="167"/>
      <c r="D213" s="167"/>
      <c r="E213" s="167"/>
      <c r="F213" s="167"/>
      <c r="G213" s="167"/>
      <c r="H213" s="167"/>
      <c r="I213" s="167"/>
      <c r="J213" s="167"/>
      <c r="K213" s="167"/>
      <c r="L213" s="167"/>
      <c r="M213" s="167"/>
      <c r="N213" s="167"/>
      <c r="O213" s="167"/>
      <c r="P213" s="283" t="e">
        <f>(M213*100)/M217</f>
        <v>#DIV/0!</v>
      </c>
      <c r="Q213" s="284"/>
      <c r="R213" s="175"/>
      <c r="S213" s="176"/>
      <c r="T213" s="176"/>
      <c r="U213" s="177"/>
    </row>
    <row r="214" spans="1:21" ht="16.2" customHeight="1">
      <c r="A214" s="92">
        <v>10</v>
      </c>
      <c r="B214" s="167"/>
      <c r="C214" s="167"/>
      <c r="D214" s="167"/>
      <c r="E214" s="167"/>
      <c r="F214" s="167"/>
      <c r="G214" s="167"/>
      <c r="H214" s="167"/>
      <c r="I214" s="167"/>
      <c r="J214" s="167"/>
      <c r="K214" s="167"/>
      <c r="L214" s="167"/>
      <c r="M214" s="167"/>
      <c r="N214" s="167"/>
      <c r="O214" s="167"/>
      <c r="P214" s="283" t="e">
        <f>(M214*100)/M217</f>
        <v>#DIV/0!</v>
      </c>
      <c r="Q214" s="284"/>
      <c r="R214" s="175"/>
      <c r="S214" s="176"/>
      <c r="T214" s="176"/>
      <c r="U214" s="177"/>
    </row>
    <row r="215" spans="1:21" ht="15.75" customHeight="1">
      <c r="A215" s="92">
        <v>11</v>
      </c>
      <c r="B215" s="167"/>
      <c r="C215" s="167"/>
      <c r="D215" s="167"/>
      <c r="E215" s="167"/>
      <c r="F215" s="167"/>
      <c r="G215" s="167"/>
      <c r="H215" s="167"/>
      <c r="I215" s="167"/>
      <c r="J215" s="167"/>
      <c r="K215" s="167"/>
      <c r="L215" s="167"/>
      <c r="M215" s="167"/>
      <c r="N215" s="167"/>
      <c r="O215" s="167"/>
      <c r="P215" s="283" t="e">
        <f>(M215*100)/M217</f>
        <v>#DIV/0!</v>
      </c>
      <c r="Q215" s="284"/>
      <c r="R215" s="175"/>
      <c r="S215" s="176"/>
      <c r="T215" s="176"/>
      <c r="U215" s="177"/>
    </row>
    <row r="216" spans="1:21" ht="15.75" customHeight="1">
      <c r="A216" s="92">
        <v>12</v>
      </c>
      <c r="B216" s="167"/>
      <c r="C216" s="167"/>
      <c r="D216" s="167"/>
      <c r="E216" s="167"/>
      <c r="F216" s="167"/>
      <c r="G216" s="167"/>
      <c r="H216" s="167"/>
      <c r="I216" s="167"/>
      <c r="J216" s="167"/>
      <c r="K216" s="167"/>
      <c r="L216" s="167"/>
      <c r="M216" s="167"/>
      <c r="N216" s="167"/>
      <c r="O216" s="167"/>
      <c r="P216" s="283" t="e">
        <f>(M216*100)/M217</f>
        <v>#DIV/0!</v>
      </c>
      <c r="Q216" s="284"/>
      <c r="R216" s="175"/>
      <c r="S216" s="176"/>
      <c r="T216" s="176"/>
      <c r="U216" s="177"/>
    </row>
    <row r="217" spans="1:21" ht="25.5" customHeight="1">
      <c r="A217" s="202" t="s">
        <v>45</v>
      </c>
      <c r="B217" s="203"/>
      <c r="C217" s="203"/>
      <c r="D217" s="203"/>
      <c r="E217" s="203"/>
      <c r="F217" s="203"/>
      <c r="G217" s="203"/>
      <c r="H217" s="203"/>
      <c r="I217" s="203"/>
      <c r="J217" s="203"/>
      <c r="K217" s="203"/>
      <c r="L217" s="203"/>
      <c r="M217" s="203">
        <f>SUM(M205:O216)</f>
        <v>0</v>
      </c>
      <c r="N217" s="203"/>
      <c r="O217" s="203"/>
      <c r="P217" s="371" t="e">
        <f>SUM(P205:Q216)</f>
        <v>#DIV/0!</v>
      </c>
      <c r="Q217" s="372"/>
      <c r="R217" s="175"/>
      <c r="S217" s="176"/>
      <c r="T217" s="176"/>
      <c r="U217" s="177"/>
    </row>
    <row r="218" spans="1:21" ht="127.2" customHeight="1">
      <c r="A218" s="202" t="s">
        <v>534</v>
      </c>
      <c r="B218" s="203"/>
      <c r="C218" s="203"/>
      <c r="D218" s="203"/>
      <c r="E218" s="155"/>
      <c r="F218" s="168" t="str">
        <f>IF(E218="Si / Yes","Detail the records you have on the origin and application of manure.","")</f>
        <v/>
      </c>
      <c r="G218" s="168"/>
      <c r="H218" s="168"/>
      <c r="I218" s="226"/>
      <c r="J218" s="226"/>
      <c r="K218" s="226"/>
      <c r="L218" s="226"/>
      <c r="M218" s="226"/>
      <c r="N218" s="226"/>
      <c r="O218" s="226"/>
      <c r="P218" s="226"/>
      <c r="Q218" s="227"/>
      <c r="R218" s="175"/>
      <c r="S218" s="176"/>
      <c r="T218" s="176"/>
      <c r="U218" s="177"/>
    </row>
    <row r="219" spans="1:21" ht="97.5" customHeight="1">
      <c r="A219" s="202" t="s">
        <v>535</v>
      </c>
      <c r="B219" s="203"/>
      <c r="C219" s="203"/>
      <c r="D219" s="203"/>
      <c r="E219" s="155"/>
      <c r="F219" s="168" t="str">
        <f>IF(E219="Si / Yes","Detail the temperature monitoring and volts.","")</f>
        <v/>
      </c>
      <c r="G219" s="168"/>
      <c r="H219" s="168"/>
      <c r="I219" s="226"/>
      <c r="J219" s="226"/>
      <c r="K219" s="226"/>
      <c r="L219" s="226"/>
      <c r="M219" s="226"/>
      <c r="N219" s="226"/>
      <c r="O219" s="226"/>
      <c r="P219" s="226"/>
      <c r="Q219" s="227"/>
      <c r="R219" s="175"/>
      <c r="S219" s="176"/>
      <c r="T219" s="176"/>
      <c r="U219" s="177"/>
    </row>
    <row r="220" spans="1:21" ht="97.2" customHeight="1">
      <c r="A220" s="202" t="s">
        <v>536</v>
      </c>
      <c r="B220" s="203"/>
      <c r="C220" s="203"/>
      <c r="D220" s="203"/>
      <c r="E220" s="155"/>
      <c r="F220" s="168" t="str">
        <f>IF(E220="Si / Yes","Detail the procedure for the quantification of the C/N ratio of the compost.","")</f>
        <v/>
      </c>
      <c r="G220" s="168"/>
      <c r="H220" s="168"/>
      <c r="I220" s="226"/>
      <c r="J220" s="226"/>
      <c r="K220" s="226"/>
      <c r="L220" s="226"/>
      <c r="M220" s="226"/>
      <c r="N220" s="226"/>
      <c r="O220" s="226"/>
      <c r="P220" s="226"/>
      <c r="Q220" s="227"/>
      <c r="R220" s="175"/>
      <c r="S220" s="176"/>
      <c r="T220" s="176"/>
      <c r="U220" s="177"/>
    </row>
    <row r="221" spans="1:21" ht="109.2" customHeight="1">
      <c r="A221" s="202" t="s">
        <v>537</v>
      </c>
      <c r="B221" s="203"/>
      <c r="C221" s="203"/>
      <c r="D221" s="203"/>
      <c r="E221" s="281"/>
      <c r="F221" s="281"/>
      <c r="G221" s="281"/>
      <c r="H221" s="281"/>
      <c r="I221" s="281"/>
      <c r="J221" s="281"/>
      <c r="K221" s="281"/>
      <c r="L221" s="281"/>
      <c r="M221" s="281"/>
      <c r="N221" s="281"/>
      <c r="O221" s="281"/>
      <c r="P221" s="281"/>
      <c r="Q221" s="282"/>
      <c r="R221" s="175"/>
      <c r="S221" s="176"/>
      <c r="T221" s="176"/>
      <c r="U221" s="177"/>
    </row>
    <row r="222" spans="1:21" ht="149.25" customHeight="1">
      <c r="A222" s="202" t="s">
        <v>650</v>
      </c>
      <c r="B222" s="203"/>
      <c r="C222" s="203"/>
      <c r="D222" s="203"/>
      <c r="E222" s="155"/>
      <c r="F222" s="168" t="str">
        <f>IF(E222="Si / Yes","Detail the frequency and methodology for monitoring heavy metals and pathogenic microorganisms in manure and compost: ","")</f>
        <v/>
      </c>
      <c r="G222" s="168"/>
      <c r="H222" s="168"/>
      <c r="I222" s="226"/>
      <c r="J222" s="226"/>
      <c r="K222" s="226"/>
      <c r="L222" s="226"/>
      <c r="M222" s="226"/>
      <c r="N222" s="226"/>
      <c r="O222" s="226"/>
      <c r="P222" s="226"/>
      <c r="Q222" s="227"/>
      <c r="R222" s="178"/>
      <c r="S222" s="179"/>
      <c r="T222" s="179"/>
      <c r="U222" s="180"/>
    </row>
    <row r="223" spans="1:21" ht="46.2" customHeight="1">
      <c r="A223" s="368" t="s">
        <v>651</v>
      </c>
      <c r="B223" s="369"/>
      <c r="C223" s="369"/>
      <c r="D223" s="369"/>
      <c r="E223" s="369"/>
      <c r="F223" s="369"/>
      <c r="G223" s="369"/>
      <c r="H223" s="369"/>
      <c r="I223" s="369"/>
      <c r="J223" s="369"/>
      <c r="K223" s="369"/>
      <c r="L223" s="369"/>
      <c r="M223" s="369"/>
      <c r="N223" s="369"/>
      <c r="O223" s="369"/>
      <c r="P223" s="369"/>
      <c r="Q223" s="370"/>
      <c r="R223" s="74" t="s">
        <v>561</v>
      </c>
      <c r="S223" s="30" t="s">
        <v>553</v>
      </c>
      <c r="T223" s="30" t="s">
        <v>554</v>
      </c>
      <c r="U223" s="52" t="s">
        <v>555</v>
      </c>
    </row>
    <row r="224" spans="1:21" ht="81" customHeight="1">
      <c r="A224" s="202" t="s">
        <v>803</v>
      </c>
      <c r="B224" s="203"/>
      <c r="C224" s="203"/>
      <c r="D224" s="203"/>
      <c r="E224" s="203"/>
      <c r="F224" s="203"/>
      <c r="G224" s="203"/>
      <c r="H224" s="226"/>
      <c r="I224" s="226"/>
      <c r="J224" s="226"/>
      <c r="K224" s="226"/>
      <c r="L224" s="226"/>
      <c r="M224" s="226"/>
      <c r="N224" s="226"/>
      <c r="O224" s="226"/>
      <c r="P224" s="226"/>
      <c r="Q224" s="227"/>
      <c r="R224" s="75"/>
      <c r="S224" s="25"/>
      <c r="T224" s="25"/>
      <c r="U224" s="53"/>
    </row>
    <row r="225" spans="1:35" s="34" customFormat="1" ht="37.200000000000003" customHeight="1">
      <c r="A225" s="278" t="s">
        <v>538</v>
      </c>
      <c r="B225" s="279"/>
      <c r="C225" s="279"/>
      <c r="D225" s="279"/>
      <c r="E225" s="279"/>
      <c r="F225" s="279"/>
      <c r="G225" s="279"/>
      <c r="H225" s="279"/>
      <c r="I225" s="279"/>
      <c r="J225" s="279"/>
      <c r="K225" s="279"/>
      <c r="L225" s="279"/>
      <c r="M225" s="279"/>
      <c r="N225" s="279"/>
      <c r="O225" s="279"/>
      <c r="P225" s="279"/>
      <c r="Q225" s="280"/>
      <c r="R225" s="169" t="s">
        <v>556</v>
      </c>
      <c r="S225" s="170"/>
      <c r="T225" s="170"/>
      <c r="U225" s="171"/>
    </row>
    <row r="226" spans="1:35" ht="37.200000000000003" customHeight="1">
      <c r="A226" s="77" t="s">
        <v>25</v>
      </c>
      <c r="B226" s="203" t="s">
        <v>374</v>
      </c>
      <c r="C226" s="203"/>
      <c r="D226" s="203"/>
      <c r="E226" s="203" t="s">
        <v>236</v>
      </c>
      <c r="F226" s="203"/>
      <c r="G226" s="203"/>
      <c r="H226" s="203" t="s">
        <v>237</v>
      </c>
      <c r="I226" s="203"/>
      <c r="J226" s="203"/>
      <c r="K226" s="203" t="s">
        <v>443</v>
      </c>
      <c r="L226" s="203"/>
      <c r="M226" s="203" t="s">
        <v>444</v>
      </c>
      <c r="N226" s="203"/>
      <c r="O226" s="203" t="s">
        <v>621</v>
      </c>
      <c r="P226" s="203"/>
      <c r="Q226" s="204"/>
      <c r="R226" s="172"/>
      <c r="S226" s="173"/>
      <c r="T226" s="173"/>
      <c r="U226" s="174"/>
      <c r="V226" s="37"/>
      <c r="W226" s="37"/>
      <c r="X226" s="37"/>
      <c r="Y226" s="37"/>
      <c r="Z226" s="37"/>
      <c r="AA226" s="37"/>
      <c r="AB226" s="37"/>
      <c r="AC226" s="37"/>
      <c r="AD226" s="37"/>
      <c r="AE226" s="37"/>
      <c r="AF226" s="37"/>
      <c r="AG226" s="37"/>
      <c r="AH226" s="37"/>
      <c r="AI226" s="37"/>
    </row>
    <row r="227" spans="1:35" ht="16.2" customHeight="1">
      <c r="A227" s="88" t="s">
        <v>609</v>
      </c>
      <c r="B227" s="275" t="s">
        <v>610</v>
      </c>
      <c r="C227" s="275"/>
      <c r="D227" s="275"/>
      <c r="E227" s="275" t="s">
        <v>97</v>
      </c>
      <c r="F227" s="275"/>
      <c r="G227" s="275"/>
      <c r="H227" s="232" t="s">
        <v>333</v>
      </c>
      <c r="I227" s="232"/>
      <c r="J227" s="232"/>
      <c r="K227" s="232"/>
      <c r="L227" s="232"/>
      <c r="M227" s="232"/>
      <c r="N227" s="232"/>
      <c r="O227" s="276" t="s">
        <v>8</v>
      </c>
      <c r="P227" s="276"/>
      <c r="Q227" s="277"/>
      <c r="R227" s="175"/>
      <c r="S227" s="176"/>
      <c r="T227" s="176"/>
      <c r="U227" s="177"/>
    </row>
    <row r="228" spans="1:35" ht="16.2" customHeight="1">
      <c r="A228" s="88" t="s">
        <v>609</v>
      </c>
      <c r="B228" s="275"/>
      <c r="C228" s="275"/>
      <c r="D228" s="275"/>
      <c r="E228" s="275" t="s">
        <v>375</v>
      </c>
      <c r="F228" s="275"/>
      <c r="G228" s="275"/>
      <c r="H228" s="232" t="s">
        <v>334</v>
      </c>
      <c r="I228" s="232"/>
      <c r="J228" s="232"/>
      <c r="K228" s="232"/>
      <c r="L228" s="232"/>
      <c r="M228" s="232"/>
      <c r="N228" s="232"/>
      <c r="O228" s="276" t="s">
        <v>98</v>
      </c>
      <c r="P228" s="276"/>
      <c r="Q228" s="277"/>
      <c r="R228" s="175"/>
      <c r="S228" s="176"/>
      <c r="T228" s="176"/>
      <c r="U228" s="177"/>
    </row>
    <row r="229" spans="1:35" ht="16.2" customHeight="1">
      <c r="A229" s="88" t="s">
        <v>609</v>
      </c>
      <c r="B229" s="275"/>
      <c r="C229" s="275"/>
      <c r="D229" s="275"/>
      <c r="E229" s="275" t="s">
        <v>376</v>
      </c>
      <c r="F229" s="275"/>
      <c r="G229" s="275"/>
      <c r="H229" s="232" t="s">
        <v>333</v>
      </c>
      <c r="I229" s="232"/>
      <c r="J229" s="232"/>
      <c r="K229" s="232"/>
      <c r="L229" s="232"/>
      <c r="M229" s="232"/>
      <c r="N229" s="232"/>
      <c r="O229" s="276" t="s">
        <v>8</v>
      </c>
      <c r="P229" s="276"/>
      <c r="Q229" s="277"/>
      <c r="R229" s="175"/>
      <c r="S229" s="176"/>
      <c r="T229" s="176"/>
      <c r="U229" s="177"/>
    </row>
    <row r="230" spans="1:35" ht="16.2" customHeight="1">
      <c r="A230" s="88" t="s">
        <v>609</v>
      </c>
      <c r="B230" s="275"/>
      <c r="C230" s="275"/>
      <c r="D230" s="275"/>
      <c r="E230" s="275" t="s">
        <v>377</v>
      </c>
      <c r="F230" s="275"/>
      <c r="G230" s="275"/>
      <c r="H230" s="232" t="s">
        <v>333</v>
      </c>
      <c r="I230" s="232"/>
      <c r="J230" s="232"/>
      <c r="K230" s="232"/>
      <c r="L230" s="232"/>
      <c r="M230" s="232"/>
      <c r="N230" s="232"/>
      <c r="O230" s="276" t="s">
        <v>8</v>
      </c>
      <c r="P230" s="276"/>
      <c r="Q230" s="277"/>
      <c r="R230" s="175"/>
      <c r="S230" s="176"/>
      <c r="T230" s="176"/>
      <c r="U230" s="177"/>
    </row>
    <row r="231" spans="1:35" ht="16.2" customHeight="1">
      <c r="A231" s="88" t="s">
        <v>609</v>
      </c>
      <c r="B231" s="275"/>
      <c r="C231" s="275"/>
      <c r="D231" s="275"/>
      <c r="E231" s="275" t="s">
        <v>378</v>
      </c>
      <c r="F231" s="275"/>
      <c r="G231" s="275"/>
      <c r="H231" s="232" t="s">
        <v>333</v>
      </c>
      <c r="I231" s="232"/>
      <c r="J231" s="232"/>
      <c r="K231" s="232"/>
      <c r="L231" s="232"/>
      <c r="M231" s="232"/>
      <c r="N231" s="232"/>
      <c r="O231" s="276" t="s">
        <v>8</v>
      </c>
      <c r="P231" s="276"/>
      <c r="Q231" s="277"/>
      <c r="R231" s="175"/>
      <c r="S231" s="176"/>
      <c r="T231" s="176"/>
      <c r="U231" s="177"/>
    </row>
    <row r="232" spans="1:35" ht="16.2" customHeight="1">
      <c r="A232" s="88" t="s">
        <v>609</v>
      </c>
      <c r="B232" s="275"/>
      <c r="C232" s="275"/>
      <c r="D232" s="275"/>
      <c r="E232" s="275" t="s">
        <v>379</v>
      </c>
      <c r="F232" s="275"/>
      <c r="G232" s="275"/>
      <c r="H232" s="232" t="s">
        <v>334</v>
      </c>
      <c r="I232" s="232"/>
      <c r="J232" s="232"/>
      <c r="K232" s="232"/>
      <c r="L232" s="232"/>
      <c r="M232" s="232"/>
      <c r="N232" s="232"/>
      <c r="O232" s="276" t="s">
        <v>99</v>
      </c>
      <c r="P232" s="276"/>
      <c r="Q232" s="277"/>
      <c r="R232" s="175"/>
      <c r="S232" s="176"/>
      <c r="T232" s="176"/>
      <c r="U232" s="177"/>
    </row>
    <row r="233" spans="1:35" ht="16.2" customHeight="1">
      <c r="A233" s="88" t="s">
        <v>609</v>
      </c>
      <c r="B233" s="275"/>
      <c r="C233" s="275"/>
      <c r="D233" s="275"/>
      <c r="E233" s="275" t="s">
        <v>380</v>
      </c>
      <c r="F233" s="275"/>
      <c r="G233" s="275"/>
      <c r="H233" s="232" t="s">
        <v>334</v>
      </c>
      <c r="I233" s="232"/>
      <c r="J233" s="232"/>
      <c r="K233" s="232"/>
      <c r="L233" s="232"/>
      <c r="M233" s="232"/>
      <c r="N233" s="232"/>
      <c r="O233" s="276" t="s">
        <v>99</v>
      </c>
      <c r="P233" s="276"/>
      <c r="Q233" s="277"/>
      <c r="R233" s="175"/>
      <c r="S233" s="176"/>
      <c r="T233" s="176"/>
      <c r="U233" s="177"/>
    </row>
    <row r="234" spans="1:35">
      <c r="A234" s="88">
        <v>1</v>
      </c>
      <c r="B234" s="167"/>
      <c r="C234" s="167"/>
      <c r="D234" s="167"/>
      <c r="E234" s="167"/>
      <c r="F234" s="167"/>
      <c r="G234" s="167"/>
      <c r="H234" s="167"/>
      <c r="I234" s="167"/>
      <c r="J234" s="167"/>
      <c r="K234" s="167"/>
      <c r="L234" s="167"/>
      <c r="M234" s="167"/>
      <c r="N234" s="167"/>
      <c r="O234" s="266"/>
      <c r="P234" s="266"/>
      <c r="Q234" s="267"/>
      <c r="R234" s="175"/>
      <c r="S234" s="176"/>
      <c r="T234" s="176"/>
      <c r="U234" s="177"/>
    </row>
    <row r="235" spans="1:35">
      <c r="A235" s="88">
        <v>2</v>
      </c>
      <c r="B235" s="167"/>
      <c r="C235" s="167"/>
      <c r="D235" s="167"/>
      <c r="E235" s="167"/>
      <c r="F235" s="167"/>
      <c r="G235" s="167"/>
      <c r="H235" s="167"/>
      <c r="I235" s="167"/>
      <c r="J235" s="167"/>
      <c r="K235" s="167"/>
      <c r="L235" s="167"/>
      <c r="M235" s="167"/>
      <c r="N235" s="167"/>
      <c r="O235" s="266"/>
      <c r="P235" s="266"/>
      <c r="Q235" s="267"/>
      <c r="R235" s="175"/>
      <c r="S235" s="176"/>
      <c r="T235" s="176"/>
      <c r="U235" s="177"/>
    </row>
    <row r="236" spans="1:35">
      <c r="A236" s="88">
        <v>3</v>
      </c>
      <c r="B236" s="167"/>
      <c r="C236" s="167"/>
      <c r="D236" s="167"/>
      <c r="E236" s="167"/>
      <c r="F236" s="167"/>
      <c r="G236" s="167"/>
      <c r="H236" s="167"/>
      <c r="I236" s="167"/>
      <c r="J236" s="167"/>
      <c r="K236" s="167"/>
      <c r="L236" s="167"/>
      <c r="M236" s="167"/>
      <c r="N236" s="167"/>
      <c r="O236" s="266"/>
      <c r="P236" s="266"/>
      <c r="Q236" s="267"/>
      <c r="R236" s="175"/>
      <c r="S236" s="176"/>
      <c r="T236" s="176"/>
      <c r="U236" s="177"/>
    </row>
    <row r="237" spans="1:35">
      <c r="A237" s="88">
        <v>4</v>
      </c>
      <c r="B237" s="167"/>
      <c r="C237" s="167"/>
      <c r="D237" s="167"/>
      <c r="E237" s="167"/>
      <c r="F237" s="167"/>
      <c r="G237" s="167"/>
      <c r="H237" s="167"/>
      <c r="I237" s="167"/>
      <c r="J237" s="167"/>
      <c r="K237" s="167"/>
      <c r="L237" s="167"/>
      <c r="M237" s="167"/>
      <c r="N237" s="167"/>
      <c r="O237" s="266"/>
      <c r="P237" s="266"/>
      <c r="Q237" s="267"/>
      <c r="R237" s="175"/>
      <c r="S237" s="176"/>
      <c r="T237" s="176"/>
      <c r="U237" s="177"/>
    </row>
    <row r="238" spans="1:35">
      <c r="A238" s="88">
        <v>5</v>
      </c>
      <c r="B238" s="167"/>
      <c r="C238" s="167"/>
      <c r="D238" s="167"/>
      <c r="E238" s="167"/>
      <c r="F238" s="167"/>
      <c r="G238" s="167"/>
      <c r="H238" s="167"/>
      <c r="I238" s="167"/>
      <c r="J238" s="167"/>
      <c r="K238" s="167"/>
      <c r="L238" s="167"/>
      <c r="M238" s="167"/>
      <c r="N238" s="167"/>
      <c r="O238" s="266"/>
      <c r="P238" s="266"/>
      <c r="Q238" s="267"/>
      <c r="R238" s="175"/>
      <c r="S238" s="176"/>
      <c r="T238" s="176"/>
      <c r="U238" s="177"/>
    </row>
    <row r="239" spans="1:35">
      <c r="A239" s="88">
        <v>6</v>
      </c>
      <c r="B239" s="167"/>
      <c r="C239" s="167"/>
      <c r="D239" s="167"/>
      <c r="E239" s="167"/>
      <c r="F239" s="167"/>
      <c r="G239" s="167"/>
      <c r="H239" s="167"/>
      <c r="I239" s="167"/>
      <c r="J239" s="167"/>
      <c r="K239" s="167"/>
      <c r="L239" s="167"/>
      <c r="M239" s="167"/>
      <c r="N239" s="167"/>
      <c r="O239" s="266"/>
      <c r="P239" s="266"/>
      <c r="Q239" s="267"/>
      <c r="R239" s="175"/>
      <c r="S239" s="176"/>
      <c r="T239" s="176"/>
      <c r="U239" s="177"/>
    </row>
    <row r="240" spans="1:35">
      <c r="A240" s="88">
        <v>7</v>
      </c>
      <c r="B240" s="167"/>
      <c r="C240" s="167"/>
      <c r="D240" s="167"/>
      <c r="E240" s="167"/>
      <c r="F240" s="167"/>
      <c r="G240" s="167"/>
      <c r="H240" s="167"/>
      <c r="I240" s="167"/>
      <c r="J240" s="167"/>
      <c r="K240" s="167"/>
      <c r="L240" s="167"/>
      <c r="M240" s="167"/>
      <c r="N240" s="167"/>
      <c r="O240" s="266"/>
      <c r="P240" s="266"/>
      <c r="Q240" s="267"/>
      <c r="R240" s="175"/>
      <c r="S240" s="176"/>
      <c r="T240" s="176"/>
      <c r="U240" s="177"/>
    </row>
    <row r="241" spans="1:21">
      <c r="A241" s="88">
        <v>8</v>
      </c>
      <c r="B241" s="167"/>
      <c r="C241" s="167"/>
      <c r="D241" s="167"/>
      <c r="E241" s="167"/>
      <c r="F241" s="167"/>
      <c r="G241" s="167"/>
      <c r="H241" s="167"/>
      <c r="I241" s="167"/>
      <c r="J241" s="167"/>
      <c r="K241" s="167"/>
      <c r="L241" s="167"/>
      <c r="M241" s="167"/>
      <c r="N241" s="167"/>
      <c r="O241" s="266"/>
      <c r="P241" s="266"/>
      <c r="Q241" s="267"/>
      <c r="R241" s="175"/>
      <c r="S241" s="176"/>
      <c r="T241" s="176"/>
      <c r="U241" s="177"/>
    </row>
    <row r="242" spans="1:21">
      <c r="A242" s="88">
        <v>9</v>
      </c>
      <c r="B242" s="167"/>
      <c r="C242" s="167"/>
      <c r="D242" s="167"/>
      <c r="E242" s="167"/>
      <c r="F242" s="167"/>
      <c r="G242" s="167"/>
      <c r="H242" s="167"/>
      <c r="I242" s="167"/>
      <c r="J242" s="167"/>
      <c r="K242" s="167"/>
      <c r="L242" s="167"/>
      <c r="M242" s="167"/>
      <c r="N242" s="167"/>
      <c r="O242" s="266"/>
      <c r="P242" s="266"/>
      <c r="Q242" s="267"/>
      <c r="R242" s="175"/>
      <c r="S242" s="176"/>
      <c r="T242" s="176"/>
      <c r="U242" s="177"/>
    </row>
    <row r="243" spans="1:21" ht="34.200000000000003" customHeight="1">
      <c r="A243" s="311" t="s">
        <v>562</v>
      </c>
      <c r="B243" s="312"/>
      <c r="C243" s="312"/>
      <c r="D243" s="312"/>
      <c r="E243" s="312"/>
      <c r="F243" s="312"/>
      <c r="G243" s="312"/>
      <c r="H243" s="312"/>
      <c r="I243" s="312"/>
      <c r="J243" s="312"/>
      <c r="K243" s="312"/>
      <c r="L243" s="312"/>
      <c r="M243" s="312"/>
      <c r="N243" s="312"/>
      <c r="O243" s="312"/>
      <c r="P243" s="312"/>
      <c r="Q243" s="313"/>
      <c r="R243" s="175"/>
      <c r="S243" s="176"/>
      <c r="T243" s="176"/>
      <c r="U243" s="177"/>
    </row>
    <row r="244" spans="1:21" ht="69" customHeight="1">
      <c r="A244" s="202" t="s">
        <v>539</v>
      </c>
      <c r="B244" s="203"/>
      <c r="C244" s="203"/>
      <c r="D244" s="203"/>
      <c r="E244" s="203"/>
      <c r="F244" s="71" t="b">
        <v>0</v>
      </c>
      <c r="G244" s="285" t="s">
        <v>239</v>
      </c>
      <c r="H244" s="285"/>
      <c r="I244" s="285"/>
      <c r="J244" s="71" t="b">
        <v>0</v>
      </c>
      <c r="K244" s="285" t="s">
        <v>240</v>
      </c>
      <c r="L244" s="285"/>
      <c r="M244" s="285"/>
      <c r="N244" s="43" t="b">
        <v>0</v>
      </c>
      <c r="O244" s="285" t="s">
        <v>213</v>
      </c>
      <c r="P244" s="285"/>
      <c r="Q244" s="286"/>
      <c r="R244" s="175"/>
      <c r="S244" s="176"/>
      <c r="T244" s="176"/>
      <c r="U244" s="177"/>
    </row>
    <row r="245" spans="1:21" ht="65.7" customHeight="1">
      <c r="A245" s="202" t="str">
        <f>IF(N244= TRUE,"If your answer was other(s), please describe what other biovermicomposting methodology you use.","")</f>
        <v/>
      </c>
      <c r="B245" s="203"/>
      <c r="C245" s="203"/>
      <c r="D245" s="203"/>
      <c r="E245" s="253"/>
      <c r="F245" s="253"/>
      <c r="G245" s="253"/>
      <c r="H245" s="253"/>
      <c r="I245" s="253"/>
      <c r="J245" s="253"/>
      <c r="K245" s="253"/>
      <c r="L245" s="253"/>
      <c r="M245" s="253"/>
      <c r="N245" s="253"/>
      <c r="O245" s="253"/>
      <c r="P245" s="253"/>
      <c r="Q245" s="254"/>
      <c r="R245" s="175"/>
      <c r="S245" s="176"/>
      <c r="T245" s="176"/>
      <c r="U245" s="177"/>
    </row>
    <row r="246" spans="1:21" ht="91.2" customHeight="1">
      <c r="A246" s="202" t="s">
        <v>652</v>
      </c>
      <c r="B246" s="203"/>
      <c r="C246" s="203"/>
      <c r="D246" s="203"/>
      <c r="E246" s="40"/>
      <c r="F246" s="203" t="str">
        <f>IF(E246="Si / Yes","Detail the records kept","")</f>
        <v/>
      </c>
      <c r="G246" s="203"/>
      <c r="H246" s="203"/>
      <c r="I246" s="226"/>
      <c r="J246" s="226"/>
      <c r="K246" s="226"/>
      <c r="L246" s="226"/>
      <c r="M246" s="226"/>
      <c r="N246" s="226"/>
      <c r="O246" s="226"/>
      <c r="P246" s="226"/>
      <c r="Q246" s="227"/>
      <c r="R246" s="175"/>
      <c r="S246" s="176"/>
      <c r="T246" s="176"/>
      <c r="U246" s="177"/>
    </row>
    <row r="247" spans="1:21" ht="98.25" customHeight="1">
      <c r="A247" s="202" t="s">
        <v>501</v>
      </c>
      <c r="B247" s="203"/>
      <c r="C247" s="203"/>
      <c r="D247" s="203"/>
      <c r="E247" s="40"/>
      <c r="F247" s="203" t="str">
        <f>IF(E247="Si / Yes","Detail the records kept","")</f>
        <v/>
      </c>
      <c r="G247" s="203"/>
      <c r="H247" s="203"/>
      <c r="I247" s="226"/>
      <c r="J247" s="226"/>
      <c r="K247" s="226"/>
      <c r="L247" s="226"/>
      <c r="M247" s="226"/>
      <c r="N247" s="226"/>
      <c r="O247" s="226"/>
      <c r="P247" s="226"/>
      <c r="Q247" s="227"/>
      <c r="R247" s="175"/>
      <c r="S247" s="176"/>
      <c r="T247" s="176"/>
      <c r="U247" s="177"/>
    </row>
    <row r="248" spans="1:21" ht="100.2" customHeight="1">
      <c r="A248" s="202" t="s">
        <v>540</v>
      </c>
      <c r="B248" s="203"/>
      <c r="C248" s="203"/>
      <c r="D248" s="203"/>
      <c r="E248" s="40"/>
      <c r="F248" s="203" t="str">
        <f>IF(E248="Si / Yes","What is the average processing time for bioferments?","")</f>
        <v/>
      </c>
      <c r="G248" s="203"/>
      <c r="H248" s="203"/>
      <c r="I248" s="226"/>
      <c r="J248" s="226"/>
      <c r="K248" s="226"/>
      <c r="L248" s="226"/>
      <c r="M248" s="226"/>
      <c r="N248" s="226"/>
      <c r="O248" s="226"/>
      <c r="P248" s="226"/>
      <c r="Q248" s="227"/>
      <c r="R248" s="175"/>
      <c r="S248" s="176"/>
      <c r="T248" s="176"/>
      <c r="U248" s="177"/>
    </row>
    <row r="249" spans="1:21" ht="107.25" customHeight="1">
      <c r="A249" s="202" t="s">
        <v>541</v>
      </c>
      <c r="B249" s="203"/>
      <c r="C249" s="203"/>
      <c r="D249" s="203"/>
      <c r="E249" s="40"/>
      <c r="F249" s="203" t="str">
        <f>IF(E249="Si / Yes","How are these bioferments applied to the crop (foliar, soil, etc.)?","")</f>
        <v/>
      </c>
      <c r="G249" s="203"/>
      <c r="H249" s="203"/>
      <c r="I249" s="226"/>
      <c r="J249" s="226"/>
      <c r="K249" s="226"/>
      <c r="L249" s="226"/>
      <c r="M249" s="226"/>
      <c r="N249" s="226"/>
      <c r="O249" s="226"/>
      <c r="P249" s="226"/>
      <c r="Q249" s="227"/>
      <c r="R249" s="175"/>
      <c r="S249" s="176"/>
      <c r="T249" s="176"/>
      <c r="U249" s="177"/>
    </row>
    <row r="250" spans="1:21" ht="127.5" customHeight="1">
      <c r="A250" s="202" t="s">
        <v>653</v>
      </c>
      <c r="B250" s="203"/>
      <c r="C250" s="203"/>
      <c r="D250" s="203"/>
      <c r="E250" s="40"/>
      <c r="F250" s="203" t="str">
        <f>IF(E250="Si / Yes","Detail the frequency and methodology for monitoring heavy metals and pathogenic microorganisms in the bioferments:","")</f>
        <v/>
      </c>
      <c r="G250" s="203"/>
      <c r="H250" s="203"/>
      <c r="I250" s="226"/>
      <c r="J250" s="226"/>
      <c r="K250" s="226"/>
      <c r="L250" s="226"/>
      <c r="M250" s="226"/>
      <c r="N250" s="226"/>
      <c r="O250" s="226"/>
      <c r="P250" s="226"/>
      <c r="Q250" s="227"/>
      <c r="R250" s="178"/>
      <c r="S250" s="179"/>
      <c r="T250" s="179"/>
      <c r="U250" s="180"/>
    </row>
    <row r="251" spans="1:21" ht="65.25" customHeight="1">
      <c r="A251" s="234" t="s">
        <v>654</v>
      </c>
      <c r="B251" s="235"/>
      <c r="C251" s="235"/>
      <c r="D251" s="235"/>
      <c r="E251" s="235"/>
      <c r="F251" s="235"/>
      <c r="G251" s="235"/>
      <c r="H251" s="235"/>
      <c r="I251" s="235"/>
      <c r="J251" s="235"/>
      <c r="K251" s="235"/>
      <c r="L251" s="235"/>
      <c r="M251" s="235"/>
      <c r="N251" s="235"/>
      <c r="O251" s="235"/>
      <c r="P251" s="235"/>
      <c r="Q251" s="236"/>
      <c r="R251" s="74" t="s">
        <v>561</v>
      </c>
      <c r="S251" s="30" t="s">
        <v>553</v>
      </c>
      <c r="T251" s="30" t="s">
        <v>554</v>
      </c>
      <c r="U251" s="52" t="s">
        <v>555</v>
      </c>
    </row>
    <row r="252" spans="1:21" ht="75" customHeight="1">
      <c r="A252" s="202" t="s">
        <v>804</v>
      </c>
      <c r="B252" s="203"/>
      <c r="C252" s="203"/>
      <c r="D252" s="203"/>
      <c r="E252" s="203"/>
      <c r="F252" s="203"/>
      <c r="G252" s="203"/>
      <c r="H252" s="226"/>
      <c r="I252" s="226"/>
      <c r="J252" s="226"/>
      <c r="K252" s="226"/>
      <c r="L252" s="226"/>
      <c r="M252" s="226"/>
      <c r="N252" s="226"/>
      <c r="O252" s="226"/>
      <c r="P252" s="226"/>
      <c r="Q252" s="227"/>
      <c r="R252" s="75"/>
      <c r="S252" s="25"/>
      <c r="T252" s="25"/>
      <c r="U252" s="53"/>
    </row>
    <row r="253" spans="1:21" s="35" customFormat="1" ht="50.7" customHeight="1">
      <c r="A253" s="260" t="str">
        <f>IF(H252="Si / Yes","Please complete the INPUTS sheet with details of the materials used for soil and crop fertility.","")</f>
        <v/>
      </c>
      <c r="B253" s="261"/>
      <c r="C253" s="261"/>
      <c r="D253" s="261"/>
      <c r="E253" s="261"/>
      <c r="F253" s="261"/>
      <c r="G253" s="261"/>
      <c r="H253" s="261"/>
      <c r="I253" s="261"/>
      <c r="J253" s="261"/>
      <c r="K253" s="261"/>
      <c r="L253" s="261"/>
      <c r="M253" s="261"/>
      <c r="N253" s="261"/>
      <c r="O253" s="261"/>
      <c r="P253" s="261"/>
      <c r="Q253" s="262"/>
      <c r="R253" s="169" t="s">
        <v>556</v>
      </c>
      <c r="S253" s="170"/>
      <c r="T253" s="170"/>
      <c r="U253" s="171"/>
    </row>
    <row r="254" spans="1:21" ht="98.7" customHeight="1">
      <c r="A254" s="202" t="s">
        <v>655</v>
      </c>
      <c r="B254" s="203"/>
      <c r="C254" s="203"/>
      <c r="D254" s="203"/>
      <c r="E254" s="155"/>
      <c r="F254" s="203" t="str">
        <f>IF(E254="Si / Yes","Describe what documents you have on procurement of external supplies","")</f>
        <v/>
      </c>
      <c r="G254" s="203"/>
      <c r="H254" s="203"/>
      <c r="I254" s="226"/>
      <c r="J254" s="226"/>
      <c r="K254" s="226"/>
      <c r="L254" s="226"/>
      <c r="M254" s="226"/>
      <c r="N254" s="226"/>
      <c r="O254" s="226"/>
      <c r="P254" s="226"/>
      <c r="Q254" s="227"/>
      <c r="R254" s="172"/>
      <c r="S254" s="173"/>
      <c r="T254" s="173"/>
      <c r="U254" s="174"/>
    </row>
    <row r="255" spans="1:21" ht="82.2" customHeight="1">
      <c r="A255" s="202" t="s">
        <v>502</v>
      </c>
      <c r="B255" s="203"/>
      <c r="C255" s="203"/>
      <c r="D255" s="203"/>
      <c r="E255" s="155"/>
      <c r="F255" s="203" t="str">
        <f>IF(E255="Si / Yes","Describe the documents on the inputs you have available","")</f>
        <v/>
      </c>
      <c r="G255" s="203"/>
      <c r="H255" s="203"/>
      <c r="I255" s="226"/>
      <c r="J255" s="226"/>
      <c r="K255" s="226"/>
      <c r="L255" s="226"/>
      <c r="M255" s="226"/>
      <c r="N255" s="226"/>
      <c r="O255" s="226"/>
      <c r="P255" s="226"/>
      <c r="Q255" s="227"/>
      <c r="R255" s="175"/>
      <c r="S255" s="176"/>
      <c r="T255" s="176"/>
      <c r="U255" s="177"/>
    </row>
    <row r="256" spans="1:21" ht="124.2" customHeight="1">
      <c r="A256" s="202" t="s">
        <v>622</v>
      </c>
      <c r="B256" s="203"/>
      <c r="C256" s="203"/>
      <c r="D256" s="203"/>
      <c r="E256" s="155"/>
      <c r="F256" s="203" t="str">
        <f>IF(E256="Si / Yes","Describe the registration documents on the use of inputs.","")</f>
        <v/>
      </c>
      <c r="G256" s="203"/>
      <c r="H256" s="203"/>
      <c r="I256" s="226"/>
      <c r="J256" s="226"/>
      <c r="K256" s="226"/>
      <c r="L256" s="226"/>
      <c r="M256" s="226"/>
      <c r="N256" s="226"/>
      <c r="O256" s="226"/>
      <c r="P256" s="226"/>
      <c r="Q256" s="227"/>
      <c r="R256" s="178"/>
      <c r="S256" s="179"/>
      <c r="T256" s="179"/>
      <c r="U256" s="180"/>
    </row>
    <row r="257" spans="1:21" ht="86.25" customHeight="1">
      <c r="A257" s="234" t="s">
        <v>656</v>
      </c>
      <c r="B257" s="235"/>
      <c r="C257" s="235"/>
      <c r="D257" s="235"/>
      <c r="E257" s="235"/>
      <c r="F257" s="235"/>
      <c r="G257" s="235"/>
      <c r="H257" s="235"/>
      <c r="I257" s="235"/>
      <c r="J257" s="235"/>
      <c r="K257" s="235"/>
      <c r="L257" s="235"/>
      <c r="M257" s="235"/>
      <c r="N257" s="235"/>
      <c r="O257" s="235"/>
      <c r="P257" s="235"/>
      <c r="Q257" s="236"/>
      <c r="R257" s="74" t="s">
        <v>561</v>
      </c>
      <c r="S257" s="30" t="s">
        <v>553</v>
      </c>
      <c r="T257" s="30" t="s">
        <v>554</v>
      </c>
      <c r="U257" s="52" t="s">
        <v>555</v>
      </c>
    </row>
    <row r="258" spans="1:21" ht="66" customHeight="1">
      <c r="A258" s="202" t="s">
        <v>542</v>
      </c>
      <c r="B258" s="203"/>
      <c r="C258" s="203"/>
      <c r="D258" s="203"/>
      <c r="E258" s="203"/>
      <c r="F258" s="203"/>
      <c r="G258" s="203"/>
      <c r="H258" s="226"/>
      <c r="I258" s="226"/>
      <c r="J258" s="226"/>
      <c r="K258" s="226"/>
      <c r="L258" s="226"/>
      <c r="M258" s="226"/>
      <c r="N258" s="226"/>
      <c r="O258" s="226"/>
      <c r="P258" s="226"/>
      <c r="Q258" s="227"/>
      <c r="R258" s="75"/>
      <c r="S258" s="25"/>
      <c r="T258" s="25"/>
      <c r="U258" s="53"/>
    </row>
    <row r="259" spans="1:21" ht="68.25" customHeight="1">
      <c r="A259" s="200" t="s">
        <v>241</v>
      </c>
      <c r="B259" s="201"/>
      <c r="C259" s="201"/>
      <c r="D259" s="201"/>
      <c r="E259" s="201"/>
      <c r="F259" s="201"/>
      <c r="G259" s="201"/>
      <c r="H259" s="226"/>
      <c r="I259" s="226"/>
      <c r="J259" s="226"/>
      <c r="K259" s="226"/>
      <c r="L259" s="226"/>
      <c r="M259" s="226"/>
      <c r="N259" s="226"/>
      <c r="O259" s="226"/>
      <c r="P259" s="226"/>
      <c r="Q259" s="227"/>
      <c r="R259" s="169" t="s">
        <v>556</v>
      </c>
      <c r="S259" s="170"/>
      <c r="T259" s="170"/>
      <c r="U259" s="171"/>
    </row>
    <row r="260" spans="1:21" ht="129" customHeight="1">
      <c r="A260" s="202" t="s">
        <v>657</v>
      </c>
      <c r="B260" s="203"/>
      <c r="C260" s="203"/>
      <c r="D260" s="203"/>
      <c r="E260" s="274"/>
      <c r="F260" s="274"/>
      <c r="G260" s="271" t="str">
        <f>IF(E260="Si / Yes","Please give more details on the origin of the materials and their treatment prior to use.","")</f>
        <v/>
      </c>
      <c r="H260" s="271"/>
      <c r="I260" s="271"/>
      <c r="J260" s="272"/>
      <c r="K260" s="272"/>
      <c r="L260" s="272"/>
      <c r="M260" s="272"/>
      <c r="N260" s="272"/>
      <c r="O260" s="272"/>
      <c r="P260" s="272"/>
      <c r="Q260" s="273"/>
      <c r="R260" s="172"/>
      <c r="S260" s="173"/>
      <c r="T260" s="173"/>
      <c r="U260" s="174"/>
    </row>
    <row r="261" spans="1:21" ht="148.19999999999999" customHeight="1">
      <c r="A261" s="202" t="s">
        <v>658</v>
      </c>
      <c r="B261" s="203"/>
      <c r="C261" s="203"/>
      <c r="D261" s="203"/>
      <c r="E261" s="274"/>
      <c r="F261" s="274"/>
      <c r="G261" s="271" t="str">
        <f>IF(E261="Si / Yes","Please give more details on the origin of the materials and their treatment prior to use.","")</f>
        <v/>
      </c>
      <c r="H261" s="271"/>
      <c r="I261" s="271"/>
      <c r="J261" s="272"/>
      <c r="K261" s="272"/>
      <c r="L261" s="272"/>
      <c r="M261" s="272"/>
      <c r="N261" s="272"/>
      <c r="O261" s="272"/>
      <c r="P261" s="272"/>
      <c r="Q261" s="273"/>
      <c r="R261" s="175"/>
      <c r="S261" s="176"/>
      <c r="T261" s="176"/>
      <c r="U261" s="177"/>
    </row>
    <row r="262" spans="1:21" ht="131.25" customHeight="1" thickBot="1">
      <c r="A262" s="202" t="s">
        <v>659</v>
      </c>
      <c r="B262" s="203"/>
      <c r="C262" s="203"/>
      <c r="D262" s="203"/>
      <c r="E262" s="274"/>
      <c r="F262" s="274"/>
      <c r="G262" s="271" t="str">
        <f>IF(E262="Si / Yes","Please give more details about the burnings that are carried out, such as: where they are practiced, reason for their practice, frequency, among others.","")</f>
        <v/>
      </c>
      <c r="H262" s="271"/>
      <c r="I262" s="271"/>
      <c r="J262" s="272"/>
      <c r="K262" s="272"/>
      <c r="L262" s="272"/>
      <c r="M262" s="272"/>
      <c r="N262" s="272"/>
      <c r="O262" s="272"/>
      <c r="P262" s="272"/>
      <c r="Q262" s="273"/>
      <c r="R262" s="181"/>
      <c r="S262" s="182"/>
      <c r="T262" s="182"/>
      <c r="U262" s="183"/>
    </row>
    <row r="263" spans="1:21" ht="54" customHeight="1" thickBot="1">
      <c r="A263" s="93"/>
      <c r="B263" s="94"/>
      <c r="C263" s="94"/>
      <c r="D263" s="94"/>
      <c r="E263" s="94"/>
      <c r="F263" s="94"/>
      <c r="G263" s="94"/>
      <c r="H263" s="94"/>
      <c r="I263" s="94"/>
      <c r="J263" s="94"/>
      <c r="K263" s="94"/>
      <c r="L263" s="94"/>
      <c r="M263" s="94"/>
      <c r="N263" s="94"/>
      <c r="O263" s="94"/>
      <c r="P263" s="94"/>
      <c r="Q263" s="95"/>
      <c r="R263" s="195" t="s">
        <v>560</v>
      </c>
      <c r="S263" s="196"/>
      <c r="T263" s="196"/>
      <c r="U263" s="197"/>
    </row>
    <row r="264" spans="1:21" ht="55.2" customHeight="1">
      <c r="A264" s="249" t="s">
        <v>660</v>
      </c>
      <c r="B264" s="250"/>
      <c r="C264" s="250"/>
      <c r="D264" s="250"/>
      <c r="E264" s="250"/>
      <c r="F264" s="250"/>
      <c r="G264" s="250"/>
      <c r="H264" s="250"/>
      <c r="I264" s="250"/>
      <c r="J264" s="250"/>
      <c r="K264" s="250"/>
      <c r="L264" s="250"/>
      <c r="M264" s="250"/>
      <c r="N264" s="250"/>
      <c r="O264" s="250"/>
      <c r="P264" s="250"/>
      <c r="Q264" s="251"/>
      <c r="R264" s="74" t="s">
        <v>561</v>
      </c>
      <c r="S264" s="30" t="s">
        <v>553</v>
      </c>
      <c r="T264" s="30" t="s">
        <v>554</v>
      </c>
      <c r="U264" s="52" t="s">
        <v>555</v>
      </c>
    </row>
    <row r="265" spans="1:21" ht="36.450000000000003" customHeight="1">
      <c r="A265" s="268" t="s">
        <v>543</v>
      </c>
      <c r="B265" s="269"/>
      <c r="C265" s="269"/>
      <c r="D265" s="269"/>
      <c r="E265" s="269"/>
      <c r="F265" s="269"/>
      <c r="G265" s="269"/>
      <c r="H265" s="269"/>
      <c r="I265" s="269"/>
      <c r="J265" s="269"/>
      <c r="K265" s="269"/>
      <c r="L265" s="269"/>
      <c r="M265" s="269"/>
      <c r="N265" s="269"/>
      <c r="O265" s="269"/>
      <c r="P265" s="269"/>
      <c r="Q265" s="270"/>
      <c r="R265" s="75"/>
      <c r="S265" s="25"/>
      <c r="T265" s="25"/>
      <c r="U265" s="53"/>
    </row>
    <row r="266" spans="1:21" ht="54" customHeight="1" thickBot="1">
      <c r="A266" s="202" t="s">
        <v>544</v>
      </c>
      <c r="B266" s="203"/>
      <c r="C266" s="203"/>
      <c r="D266" s="203"/>
      <c r="E266" s="203"/>
      <c r="F266" s="203"/>
      <c r="G266" s="203"/>
      <c r="H266" s="226"/>
      <c r="I266" s="226"/>
      <c r="J266" s="226"/>
      <c r="K266" s="226"/>
      <c r="L266" s="226"/>
      <c r="M266" s="226"/>
      <c r="N266" s="226"/>
      <c r="O266" s="226"/>
      <c r="P266" s="226"/>
      <c r="Q266" s="227"/>
      <c r="R266" s="169" t="s">
        <v>556</v>
      </c>
      <c r="S266" s="170"/>
      <c r="T266" s="170"/>
      <c r="U266" s="171"/>
    </row>
    <row r="267" spans="1:21" ht="54" customHeight="1">
      <c r="A267" s="202" t="s">
        <v>661</v>
      </c>
      <c r="B267" s="203"/>
      <c r="C267" s="203"/>
      <c r="D267" s="203"/>
      <c r="E267" s="203"/>
      <c r="F267" s="203"/>
      <c r="G267" s="203"/>
      <c r="H267" s="203"/>
      <c r="I267" s="203"/>
      <c r="J267" s="203"/>
      <c r="K267" s="203"/>
      <c r="L267" s="203"/>
      <c r="M267" s="203"/>
      <c r="N267" s="203"/>
      <c r="O267" s="203"/>
      <c r="P267" s="203"/>
      <c r="Q267" s="204"/>
      <c r="R267" s="184"/>
      <c r="S267" s="185"/>
      <c r="T267" s="185"/>
      <c r="U267" s="186"/>
    </row>
    <row r="268" spans="1:21" ht="52.5" customHeight="1">
      <c r="A268" s="96" t="s">
        <v>67</v>
      </c>
      <c r="B268" s="239" t="s">
        <v>242</v>
      </c>
      <c r="C268" s="239"/>
      <c r="D268" s="26" t="s">
        <v>243</v>
      </c>
      <c r="E268" s="27" t="s">
        <v>237</v>
      </c>
      <c r="F268" s="239" t="s">
        <v>244</v>
      </c>
      <c r="G268" s="239"/>
      <c r="H268" s="239"/>
      <c r="I268" s="239"/>
      <c r="J268" s="401" t="s">
        <v>381</v>
      </c>
      <c r="K268" s="401"/>
      <c r="L268" s="239" t="s">
        <v>245</v>
      </c>
      <c r="M268" s="239"/>
      <c r="N268" s="26" t="s">
        <v>246</v>
      </c>
      <c r="O268" s="239" t="s">
        <v>623</v>
      </c>
      <c r="P268" s="239"/>
      <c r="Q268" s="97" t="s">
        <v>247</v>
      </c>
      <c r="R268" s="175"/>
      <c r="S268" s="176"/>
      <c r="T268" s="176"/>
      <c r="U268" s="177"/>
    </row>
    <row r="269" spans="1:21" ht="33" customHeight="1">
      <c r="A269" s="88">
        <v>1</v>
      </c>
      <c r="B269" s="167"/>
      <c r="C269" s="167"/>
      <c r="D269" s="41"/>
      <c r="E269" s="44"/>
      <c r="F269" s="226"/>
      <c r="G269" s="226"/>
      <c r="H269" s="226"/>
      <c r="I269" s="226"/>
      <c r="J269" s="401"/>
      <c r="K269" s="401"/>
      <c r="L269" s="167"/>
      <c r="M269" s="167"/>
      <c r="N269" s="41"/>
      <c r="O269" s="226"/>
      <c r="P269" s="226"/>
      <c r="Q269" s="152"/>
      <c r="R269" s="175"/>
      <c r="S269" s="176"/>
      <c r="T269" s="176"/>
      <c r="U269" s="177"/>
    </row>
    <row r="270" spans="1:21" ht="28.2" customHeight="1">
      <c r="A270" s="88">
        <v>2</v>
      </c>
      <c r="B270" s="167"/>
      <c r="C270" s="167"/>
      <c r="D270" s="41"/>
      <c r="E270" s="44"/>
      <c r="F270" s="226"/>
      <c r="G270" s="226"/>
      <c r="H270" s="226"/>
      <c r="I270" s="226"/>
      <c r="J270" s="401"/>
      <c r="K270" s="401"/>
      <c r="L270" s="167"/>
      <c r="M270" s="167"/>
      <c r="N270" s="41"/>
      <c r="O270" s="226"/>
      <c r="P270" s="226"/>
      <c r="Q270" s="152"/>
      <c r="R270" s="175"/>
      <c r="S270" s="176"/>
      <c r="T270" s="176"/>
      <c r="U270" s="177"/>
    </row>
    <row r="271" spans="1:21" ht="29.7" customHeight="1">
      <c r="A271" s="88">
        <v>3</v>
      </c>
      <c r="B271" s="167"/>
      <c r="C271" s="167"/>
      <c r="D271" s="41"/>
      <c r="E271" s="44"/>
      <c r="F271" s="226"/>
      <c r="G271" s="226"/>
      <c r="H271" s="226"/>
      <c r="I271" s="226"/>
      <c r="J271" s="401"/>
      <c r="K271" s="401"/>
      <c r="L271" s="167"/>
      <c r="M271" s="167"/>
      <c r="N271" s="41"/>
      <c r="O271" s="226"/>
      <c r="P271" s="226"/>
      <c r="Q271" s="152"/>
      <c r="R271" s="175"/>
      <c r="S271" s="176"/>
      <c r="T271" s="176"/>
      <c r="U271" s="177"/>
    </row>
    <row r="272" spans="1:21" ht="29.7" customHeight="1">
      <c r="A272" s="88">
        <v>4</v>
      </c>
      <c r="B272" s="167"/>
      <c r="C272" s="167"/>
      <c r="D272" s="41"/>
      <c r="E272" s="44"/>
      <c r="F272" s="226"/>
      <c r="G272" s="226"/>
      <c r="H272" s="226"/>
      <c r="I272" s="226"/>
      <c r="J272" s="401"/>
      <c r="K272" s="401"/>
      <c r="L272" s="167"/>
      <c r="M272" s="167"/>
      <c r="N272" s="41"/>
      <c r="O272" s="226"/>
      <c r="P272" s="226"/>
      <c r="Q272" s="152"/>
      <c r="R272" s="175"/>
      <c r="S272" s="176"/>
      <c r="T272" s="176"/>
      <c r="U272" s="177"/>
    </row>
    <row r="273" spans="1:21" ht="29.7" customHeight="1">
      <c r="A273" s="88">
        <v>5</v>
      </c>
      <c r="B273" s="167"/>
      <c r="C273" s="167"/>
      <c r="D273" s="41"/>
      <c r="E273" s="44"/>
      <c r="F273" s="226"/>
      <c r="G273" s="226"/>
      <c r="H273" s="226"/>
      <c r="I273" s="226"/>
      <c r="J273" s="401"/>
      <c r="K273" s="401"/>
      <c r="L273" s="167"/>
      <c r="M273" s="167"/>
      <c r="N273" s="41"/>
      <c r="O273" s="226"/>
      <c r="P273" s="226"/>
      <c r="Q273" s="152"/>
      <c r="R273" s="175"/>
      <c r="S273" s="176"/>
      <c r="T273" s="176"/>
      <c r="U273" s="177"/>
    </row>
    <row r="274" spans="1:21" ht="33.75" customHeight="1">
      <c r="A274" s="88">
        <v>6</v>
      </c>
      <c r="B274" s="167"/>
      <c r="C274" s="167"/>
      <c r="D274" s="41"/>
      <c r="E274" s="44"/>
      <c r="F274" s="226"/>
      <c r="G274" s="226"/>
      <c r="H274" s="226"/>
      <c r="I274" s="226"/>
      <c r="J274" s="401"/>
      <c r="K274" s="401"/>
      <c r="L274" s="167"/>
      <c r="M274" s="167"/>
      <c r="N274" s="41"/>
      <c r="O274" s="226"/>
      <c r="P274" s="226"/>
      <c r="Q274" s="152"/>
      <c r="R274" s="175"/>
      <c r="S274" s="176"/>
      <c r="T274" s="176"/>
      <c r="U274" s="177"/>
    </row>
    <row r="275" spans="1:21" ht="34.5" customHeight="1">
      <c r="A275" s="88">
        <v>7</v>
      </c>
      <c r="B275" s="167"/>
      <c r="C275" s="167"/>
      <c r="D275" s="41"/>
      <c r="E275" s="44"/>
      <c r="F275" s="226"/>
      <c r="G275" s="226"/>
      <c r="H275" s="226"/>
      <c r="I275" s="226"/>
      <c r="J275" s="401"/>
      <c r="K275" s="401"/>
      <c r="L275" s="167"/>
      <c r="M275" s="167"/>
      <c r="N275" s="41"/>
      <c r="O275" s="226"/>
      <c r="P275" s="226"/>
      <c r="Q275" s="152"/>
      <c r="R275" s="175"/>
      <c r="S275" s="176"/>
      <c r="T275" s="176"/>
      <c r="U275" s="177"/>
    </row>
    <row r="276" spans="1:21" ht="34.5" customHeight="1">
      <c r="A276" s="88">
        <v>8</v>
      </c>
      <c r="B276" s="167"/>
      <c r="C276" s="167"/>
      <c r="D276" s="41"/>
      <c r="E276" s="44"/>
      <c r="F276" s="226"/>
      <c r="G276" s="226"/>
      <c r="H276" s="226"/>
      <c r="I276" s="226"/>
      <c r="J276" s="401"/>
      <c r="K276" s="401"/>
      <c r="L276" s="167"/>
      <c r="M276" s="167"/>
      <c r="N276" s="41"/>
      <c r="O276" s="226"/>
      <c r="P276" s="226"/>
      <c r="Q276" s="152"/>
      <c r="R276" s="175"/>
      <c r="S276" s="176"/>
      <c r="T276" s="176"/>
      <c r="U276" s="177"/>
    </row>
    <row r="277" spans="1:21" ht="29.7" customHeight="1">
      <c r="A277" s="88">
        <v>9</v>
      </c>
      <c r="B277" s="167"/>
      <c r="C277" s="167"/>
      <c r="D277" s="41"/>
      <c r="E277" s="44"/>
      <c r="F277" s="226"/>
      <c r="G277" s="226"/>
      <c r="H277" s="226"/>
      <c r="I277" s="226"/>
      <c r="J277" s="401"/>
      <c r="K277" s="401"/>
      <c r="L277" s="167"/>
      <c r="M277" s="167"/>
      <c r="N277" s="41"/>
      <c r="O277" s="226"/>
      <c r="P277" s="226"/>
      <c r="Q277" s="152"/>
      <c r="R277" s="175"/>
      <c r="S277" s="176"/>
      <c r="T277" s="176"/>
      <c r="U277" s="177"/>
    </row>
    <row r="278" spans="1:21" ht="29.7" customHeight="1">
      <c r="A278" s="88">
        <v>10</v>
      </c>
      <c r="B278" s="167"/>
      <c r="C278" s="167"/>
      <c r="D278" s="41"/>
      <c r="E278" s="44"/>
      <c r="F278" s="226"/>
      <c r="G278" s="226"/>
      <c r="H278" s="226"/>
      <c r="I278" s="226"/>
      <c r="J278" s="401"/>
      <c r="K278" s="401"/>
      <c r="L278" s="167"/>
      <c r="M278" s="167"/>
      <c r="N278" s="41"/>
      <c r="O278" s="226"/>
      <c r="P278" s="226"/>
      <c r="Q278" s="152"/>
      <c r="R278" s="175"/>
      <c r="S278" s="176"/>
      <c r="T278" s="176"/>
      <c r="U278" s="177"/>
    </row>
    <row r="279" spans="1:21" ht="29.7" customHeight="1">
      <c r="A279" s="88">
        <v>11</v>
      </c>
      <c r="B279" s="167"/>
      <c r="C279" s="167"/>
      <c r="D279" s="41"/>
      <c r="E279" s="44"/>
      <c r="F279" s="226"/>
      <c r="G279" s="226"/>
      <c r="H279" s="226"/>
      <c r="I279" s="226"/>
      <c r="J279" s="401"/>
      <c r="K279" s="401"/>
      <c r="L279" s="167"/>
      <c r="M279" s="167"/>
      <c r="N279" s="41"/>
      <c r="O279" s="226"/>
      <c r="P279" s="226"/>
      <c r="Q279" s="152"/>
      <c r="R279" s="175"/>
      <c r="S279" s="176"/>
      <c r="T279" s="176"/>
      <c r="U279" s="177"/>
    </row>
    <row r="280" spans="1:21" ht="29.7" customHeight="1">
      <c r="A280" s="88">
        <v>12</v>
      </c>
      <c r="B280" s="167"/>
      <c r="C280" s="167"/>
      <c r="D280" s="41"/>
      <c r="E280" s="44"/>
      <c r="F280" s="226"/>
      <c r="G280" s="226"/>
      <c r="H280" s="226"/>
      <c r="I280" s="226"/>
      <c r="J280" s="401"/>
      <c r="K280" s="401"/>
      <c r="L280" s="167"/>
      <c r="M280" s="167"/>
      <c r="N280" s="41"/>
      <c r="O280" s="226"/>
      <c r="P280" s="226"/>
      <c r="Q280" s="152"/>
      <c r="R280" s="175"/>
      <c r="S280" s="176"/>
      <c r="T280" s="176"/>
      <c r="U280" s="177"/>
    </row>
    <row r="281" spans="1:21" ht="29.7" customHeight="1">
      <c r="A281" s="88">
        <v>13</v>
      </c>
      <c r="B281" s="167"/>
      <c r="C281" s="167"/>
      <c r="D281" s="41"/>
      <c r="E281" s="44"/>
      <c r="F281" s="226"/>
      <c r="G281" s="226"/>
      <c r="H281" s="226"/>
      <c r="I281" s="226"/>
      <c r="J281" s="401"/>
      <c r="K281" s="401"/>
      <c r="L281" s="167"/>
      <c r="M281" s="167"/>
      <c r="N281" s="41"/>
      <c r="O281" s="226"/>
      <c r="P281" s="226"/>
      <c r="Q281" s="152"/>
      <c r="R281" s="175"/>
      <c r="S281" s="176"/>
      <c r="T281" s="176"/>
      <c r="U281" s="177"/>
    </row>
    <row r="282" spans="1:21" ht="29.7" customHeight="1">
      <c r="A282" s="88">
        <v>14</v>
      </c>
      <c r="B282" s="167"/>
      <c r="C282" s="167"/>
      <c r="D282" s="41"/>
      <c r="E282" s="44"/>
      <c r="F282" s="226"/>
      <c r="G282" s="226"/>
      <c r="H282" s="226"/>
      <c r="I282" s="226"/>
      <c r="J282" s="401"/>
      <c r="K282" s="401"/>
      <c r="L282" s="167"/>
      <c r="M282" s="167"/>
      <c r="N282" s="41"/>
      <c r="O282" s="226"/>
      <c r="P282" s="226"/>
      <c r="Q282" s="152"/>
      <c r="R282" s="175"/>
      <c r="S282" s="176"/>
      <c r="T282" s="176"/>
      <c r="U282" s="177"/>
    </row>
    <row r="283" spans="1:21" ht="29.7" customHeight="1">
      <c r="A283" s="88">
        <v>15</v>
      </c>
      <c r="B283" s="167"/>
      <c r="C283" s="167"/>
      <c r="D283" s="41"/>
      <c r="E283" s="44"/>
      <c r="F283" s="226"/>
      <c r="G283" s="226"/>
      <c r="H283" s="226"/>
      <c r="I283" s="226"/>
      <c r="J283" s="401"/>
      <c r="K283" s="401"/>
      <c r="L283" s="167"/>
      <c r="M283" s="167"/>
      <c r="N283" s="41"/>
      <c r="O283" s="226"/>
      <c r="P283" s="226"/>
      <c r="Q283" s="152"/>
      <c r="R283" s="175"/>
      <c r="S283" s="176"/>
      <c r="T283" s="176"/>
      <c r="U283" s="177"/>
    </row>
    <row r="284" spans="1:21" ht="27.6" customHeight="1">
      <c r="A284" s="311" t="s">
        <v>562</v>
      </c>
      <c r="B284" s="312"/>
      <c r="C284" s="312"/>
      <c r="D284" s="312"/>
      <c r="E284" s="312"/>
      <c r="F284" s="312"/>
      <c r="G284" s="312"/>
      <c r="H284" s="312"/>
      <c r="I284" s="312"/>
      <c r="J284" s="312"/>
      <c r="K284" s="312"/>
      <c r="L284" s="312"/>
      <c r="M284" s="312"/>
      <c r="N284" s="312"/>
      <c r="O284" s="312"/>
      <c r="P284" s="312"/>
      <c r="Q284" s="313"/>
      <c r="R284" s="175"/>
      <c r="S284" s="176"/>
      <c r="T284" s="176"/>
      <c r="U284" s="177"/>
    </row>
    <row r="285" spans="1:21" ht="57" customHeight="1">
      <c r="A285" s="263" t="s">
        <v>546</v>
      </c>
      <c r="B285" s="264"/>
      <c r="C285" s="264"/>
      <c r="D285" s="264"/>
      <c r="E285" s="264"/>
      <c r="F285" s="264"/>
      <c r="G285" s="264"/>
      <c r="H285" s="264"/>
      <c r="I285" s="264"/>
      <c r="J285" s="264"/>
      <c r="K285" s="264"/>
      <c r="L285" s="264"/>
      <c r="M285" s="264"/>
      <c r="N285" s="264"/>
      <c r="O285" s="264"/>
      <c r="P285" s="264"/>
      <c r="Q285" s="265"/>
      <c r="R285" s="175"/>
      <c r="S285" s="176"/>
      <c r="T285" s="176"/>
      <c r="U285" s="177"/>
    </row>
    <row r="286" spans="1:21" ht="70.2" customHeight="1">
      <c r="A286" s="200" t="s">
        <v>662</v>
      </c>
      <c r="B286" s="201"/>
      <c r="C286" s="201"/>
      <c r="D286" s="201"/>
      <c r="E286" s="155"/>
      <c r="F286" s="168" t="str">
        <f>IF(E286="Si / Yes","Describe the authorization, who gave it, etc.","")</f>
        <v/>
      </c>
      <c r="G286" s="168"/>
      <c r="H286" s="168"/>
      <c r="I286" s="226"/>
      <c r="J286" s="226"/>
      <c r="K286" s="226"/>
      <c r="L286" s="226"/>
      <c r="M286" s="226"/>
      <c r="N286" s="226"/>
      <c r="O286" s="226"/>
      <c r="P286" s="226"/>
      <c r="Q286" s="227"/>
      <c r="R286" s="175"/>
      <c r="S286" s="176"/>
      <c r="T286" s="176"/>
      <c r="U286" s="177"/>
    </row>
    <row r="287" spans="1:21" ht="60" customHeight="1">
      <c r="A287" s="200" t="s">
        <v>666</v>
      </c>
      <c r="B287" s="201"/>
      <c r="C287" s="201"/>
      <c r="D287" s="201"/>
      <c r="E287" s="155"/>
      <c r="F287" s="168" t="str">
        <f>IF(E287="Si / Yes","Describe the authorization, who gave it, etc.","")</f>
        <v/>
      </c>
      <c r="G287" s="168"/>
      <c r="H287" s="168"/>
      <c r="I287" s="226"/>
      <c r="J287" s="226"/>
      <c r="K287" s="226"/>
      <c r="L287" s="226"/>
      <c r="M287" s="226"/>
      <c r="N287" s="226"/>
      <c r="O287" s="226"/>
      <c r="P287" s="226"/>
      <c r="Q287" s="227"/>
      <c r="R287" s="175"/>
      <c r="S287" s="176"/>
      <c r="T287" s="176"/>
      <c r="U287" s="177"/>
    </row>
    <row r="288" spans="1:21" ht="85.2" customHeight="1">
      <c r="A288" s="200" t="s">
        <v>663</v>
      </c>
      <c r="B288" s="201"/>
      <c r="C288" s="201"/>
      <c r="D288" s="201"/>
      <c r="E288" s="155"/>
      <c r="F288" s="168" t="str">
        <f>IF(E288="Si / Yes","Describe the evidence you have.","")</f>
        <v/>
      </c>
      <c r="G288" s="168"/>
      <c r="H288" s="168"/>
      <c r="I288" s="226"/>
      <c r="J288" s="226"/>
      <c r="K288" s="226"/>
      <c r="L288" s="226"/>
      <c r="M288" s="226"/>
      <c r="N288" s="226"/>
      <c r="O288" s="226"/>
      <c r="P288" s="226"/>
      <c r="Q288" s="227"/>
      <c r="R288" s="175"/>
      <c r="S288" s="176"/>
      <c r="T288" s="176"/>
      <c r="U288" s="177"/>
    </row>
    <row r="289" spans="1:21" ht="100.5" customHeight="1">
      <c r="A289" s="200" t="s">
        <v>665</v>
      </c>
      <c r="B289" s="201"/>
      <c r="C289" s="201"/>
      <c r="D289" s="201"/>
      <c r="E289" s="155"/>
      <c r="F289" s="168" t="str">
        <f>IF(E289="Si / Yes","Details of planting date of the last conventional material","")</f>
        <v/>
      </c>
      <c r="G289" s="168"/>
      <c r="H289" s="168"/>
      <c r="I289" s="226"/>
      <c r="J289" s="226"/>
      <c r="K289" s="226"/>
      <c r="L289" s="168" t="str">
        <f>IF(E289="Si / Yes","Details of the date contemplated for the first crop","")</f>
        <v/>
      </c>
      <c r="M289" s="168"/>
      <c r="N289" s="168"/>
      <c r="O289" s="226"/>
      <c r="P289" s="226"/>
      <c r="Q289" s="227"/>
      <c r="R289" s="175"/>
      <c r="S289" s="176"/>
      <c r="T289" s="176"/>
      <c r="U289" s="177"/>
    </row>
    <row r="290" spans="1:21" ht="118.5" customHeight="1" thickBot="1">
      <c r="A290" s="200" t="s">
        <v>664</v>
      </c>
      <c r="B290" s="201"/>
      <c r="C290" s="201"/>
      <c r="D290" s="201"/>
      <c r="E290" s="155"/>
      <c r="F290" s="168" t="str">
        <f>IF(E290="Si / Yes","Detail the records kept on propagation and new sowings.","")</f>
        <v/>
      </c>
      <c r="G290" s="168"/>
      <c r="H290" s="168"/>
      <c r="I290" s="226"/>
      <c r="J290" s="226"/>
      <c r="K290" s="226"/>
      <c r="L290" s="226"/>
      <c r="M290" s="226"/>
      <c r="N290" s="226"/>
      <c r="O290" s="226"/>
      <c r="P290" s="226"/>
      <c r="Q290" s="227"/>
      <c r="R290" s="181"/>
      <c r="S290" s="182"/>
      <c r="T290" s="182"/>
      <c r="U290" s="183"/>
    </row>
    <row r="291" spans="1:21" ht="55.2" customHeight="1" thickBot="1">
      <c r="A291" s="78"/>
      <c r="B291" s="54"/>
      <c r="C291" s="54"/>
      <c r="D291" s="54"/>
      <c r="E291" s="54"/>
      <c r="F291" s="54"/>
      <c r="G291" s="54"/>
      <c r="H291" s="54"/>
      <c r="I291" s="54"/>
      <c r="J291" s="54"/>
      <c r="K291" s="54"/>
      <c r="L291" s="54"/>
      <c r="M291" s="54"/>
      <c r="N291" s="54"/>
      <c r="O291" s="54"/>
      <c r="P291" s="54"/>
      <c r="Q291" s="79"/>
      <c r="R291" s="195" t="s">
        <v>560</v>
      </c>
      <c r="S291" s="196"/>
      <c r="T291" s="196"/>
      <c r="U291" s="197"/>
    </row>
    <row r="292" spans="1:21" ht="38.25" customHeight="1">
      <c r="A292" s="249" t="s">
        <v>667</v>
      </c>
      <c r="B292" s="250"/>
      <c r="C292" s="250"/>
      <c r="D292" s="250"/>
      <c r="E292" s="250"/>
      <c r="F292" s="250"/>
      <c r="G292" s="250"/>
      <c r="H292" s="250"/>
      <c r="I292" s="250"/>
      <c r="J292" s="250"/>
      <c r="K292" s="250"/>
      <c r="L292" s="250"/>
      <c r="M292" s="250"/>
      <c r="N292" s="250"/>
      <c r="O292" s="250"/>
      <c r="P292" s="250"/>
      <c r="Q292" s="251"/>
      <c r="R292" s="74" t="s">
        <v>561</v>
      </c>
      <c r="S292" s="30" t="s">
        <v>553</v>
      </c>
      <c r="T292" s="30" t="s">
        <v>554</v>
      </c>
      <c r="U292" s="52" t="s">
        <v>555</v>
      </c>
    </row>
    <row r="293" spans="1:21" ht="52.2" customHeight="1">
      <c r="A293" s="398" t="s">
        <v>584</v>
      </c>
      <c r="B293" s="399"/>
      <c r="C293" s="399"/>
      <c r="D293" s="399"/>
      <c r="E293" s="399"/>
      <c r="F293" s="399"/>
      <c r="G293" s="399"/>
      <c r="H293" s="399"/>
      <c r="I293" s="399"/>
      <c r="J293" s="399"/>
      <c r="K293" s="399"/>
      <c r="L293" s="399"/>
      <c r="M293" s="399"/>
      <c r="N293" s="399"/>
      <c r="O293" s="399"/>
      <c r="P293" s="399"/>
      <c r="Q293" s="400"/>
      <c r="R293" s="75"/>
      <c r="S293" s="25"/>
      <c r="T293" s="25"/>
      <c r="U293" s="53"/>
    </row>
    <row r="294" spans="1:21" ht="38.25" customHeight="1" thickBot="1">
      <c r="A294" s="368" t="s">
        <v>504</v>
      </c>
      <c r="B294" s="369"/>
      <c r="C294" s="369"/>
      <c r="D294" s="369"/>
      <c r="E294" s="369"/>
      <c r="F294" s="369"/>
      <c r="G294" s="369"/>
      <c r="H294" s="369"/>
      <c r="I294" s="369"/>
      <c r="J294" s="369"/>
      <c r="K294" s="369"/>
      <c r="L294" s="369"/>
      <c r="M294" s="369"/>
      <c r="N294" s="369"/>
      <c r="O294" s="369"/>
      <c r="P294" s="369"/>
      <c r="Q294" s="370"/>
      <c r="R294" s="169" t="s">
        <v>556</v>
      </c>
      <c r="S294" s="170"/>
      <c r="T294" s="170"/>
      <c r="U294" s="171"/>
    </row>
    <row r="295" spans="1:21" ht="36" customHeight="1">
      <c r="A295" s="77" t="s">
        <v>67</v>
      </c>
      <c r="B295" s="203" t="s">
        <v>248</v>
      </c>
      <c r="C295" s="203"/>
      <c r="D295" s="203"/>
      <c r="E295" s="203"/>
      <c r="F295" s="203" t="s">
        <v>249</v>
      </c>
      <c r="G295" s="203"/>
      <c r="H295" s="203"/>
      <c r="I295" s="203" t="s">
        <v>250</v>
      </c>
      <c r="J295" s="203"/>
      <c r="K295" s="203"/>
      <c r="L295" s="203"/>
      <c r="M295" s="203"/>
      <c r="N295" s="203"/>
      <c r="O295" s="203"/>
      <c r="P295" s="203"/>
      <c r="Q295" s="204"/>
      <c r="R295" s="184"/>
      <c r="S295" s="185"/>
      <c r="T295" s="185"/>
      <c r="U295" s="186"/>
    </row>
    <row r="296" spans="1:21" ht="46.2" customHeight="1">
      <c r="A296" s="84" t="s">
        <v>611</v>
      </c>
      <c r="B296" s="232" t="s">
        <v>127</v>
      </c>
      <c r="C296" s="232"/>
      <c r="D296" s="232"/>
      <c r="E296" s="232"/>
      <c r="F296" s="232" t="s">
        <v>123</v>
      </c>
      <c r="G296" s="232"/>
      <c r="H296" s="232"/>
      <c r="I296" s="232" t="s">
        <v>356</v>
      </c>
      <c r="J296" s="232"/>
      <c r="K296" s="232"/>
      <c r="L296" s="232" t="s">
        <v>117</v>
      </c>
      <c r="M296" s="232"/>
      <c r="N296" s="232"/>
      <c r="O296" s="232" t="s">
        <v>129</v>
      </c>
      <c r="P296" s="232"/>
      <c r="Q296" s="233"/>
      <c r="R296" s="175"/>
      <c r="S296" s="176"/>
      <c r="T296" s="176"/>
      <c r="U296" s="177"/>
    </row>
    <row r="297" spans="1:21" ht="46.2" customHeight="1">
      <c r="A297" s="84" t="s">
        <v>612</v>
      </c>
      <c r="B297" s="232" t="s">
        <v>131</v>
      </c>
      <c r="C297" s="232"/>
      <c r="D297" s="232"/>
      <c r="E297" s="232"/>
      <c r="F297" s="232" t="s">
        <v>121</v>
      </c>
      <c r="G297" s="232"/>
      <c r="H297" s="232"/>
      <c r="I297" s="232" t="s">
        <v>116</v>
      </c>
      <c r="J297" s="232"/>
      <c r="K297" s="232"/>
      <c r="L297" s="232" t="s">
        <v>119</v>
      </c>
      <c r="M297" s="232"/>
      <c r="N297" s="232"/>
      <c r="O297" s="232" t="s">
        <v>130</v>
      </c>
      <c r="P297" s="232"/>
      <c r="Q297" s="233"/>
      <c r="R297" s="175"/>
      <c r="S297" s="176"/>
      <c r="T297" s="176"/>
      <c r="U297" s="177"/>
    </row>
    <row r="298" spans="1:21" ht="46.2" customHeight="1">
      <c r="A298" s="84" t="s">
        <v>613</v>
      </c>
      <c r="B298" s="232" t="s">
        <v>133</v>
      </c>
      <c r="C298" s="232"/>
      <c r="D298" s="232"/>
      <c r="E298" s="232"/>
      <c r="F298" s="232" t="s">
        <v>126</v>
      </c>
      <c r="G298" s="232"/>
      <c r="H298" s="232"/>
      <c r="I298" s="232" t="s">
        <v>132</v>
      </c>
      <c r="J298" s="232"/>
      <c r="K298" s="232"/>
      <c r="L298" s="232" t="s">
        <v>118</v>
      </c>
      <c r="M298" s="232"/>
      <c r="N298" s="232"/>
      <c r="O298" s="232" t="s">
        <v>132</v>
      </c>
      <c r="P298" s="232"/>
      <c r="Q298" s="233"/>
      <c r="R298" s="175"/>
      <c r="S298" s="176"/>
      <c r="T298" s="176"/>
      <c r="U298" s="177"/>
    </row>
    <row r="299" spans="1:21" ht="46.2" customHeight="1">
      <c r="A299" s="88">
        <v>1</v>
      </c>
      <c r="B299" s="226"/>
      <c r="C299" s="226"/>
      <c r="D299" s="226"/>
      <c r="E299" s="226"/>
      <c r="F299" s="226"/>
      <c r="G299" s="226"/>
      <c r="H299" s="226"/>
      <c r="I299" s="226"/>
      <c r="J299" s="226"/>
      <c r="K299" s="226"/>
      <c r="L299" s="226"/>
      <c r="M299" s="226"/>
      <c r="N299" s="226"/>
      <c r="O299" s="226"/>
      <c r="P299" s="226"/>
      <c r="Q299" s="227"/>
      <c r="R299" s="175"/>
      <c r="S299" s="176"/>
      <c r="T299" s="176"/>
      <c r="U299" s="177"/>
    </row>
    <row r="300" spans="1:21" ht="46.2" customHeight="1">
      <c r="A300" s="88">
        <v>2</v>
      </c>
      <c r="B300" s="226"/>
      <c r="C300" s="226"/>
      <c r="D300" s="226"/>
      <c r="E300" s="226"/>
      <c r="F300" s="226"/>
      <c r="G300" s="226"/>
      <c r="H300" s="226"/>
      <c r="I300" s="226"/>
      <c r="J300" s="226"/>
      <c r="K300" s="226"/>
      <c r="L300" s="226"/>
      <c r="M300" s="226"/>
      <c r="N300" s="226"/>
      <c r="O300" s="226"/>
      <c r="P300" s="226"/>
      <c r="Q300" s="227"/>
      <c r="R300" s="175"/>
      <c r="S300" s="176"/>
      <c r="T300" s="176"/>
      <c r="U300" s="177"/>
    </row>
    <row r="301" spans="1:21" ht="46.2" customHeight="1">
      <c r="A301" s="88">
        <v>3</v>
      </c>
      <c r="B301" s="226"/>
      <c r="C301" s="226"/>
      <c r="D301" s="226"/>
      <c r="E301" s="226"/>
      <c r="F301" s="226"/>
      <c r="G301" s="226"/>
      <c r="H301" s="226"/>
      <c r="I301" s="226"/>
      <c r="J301" s="226"/>
      <c r="K301" s="226"/>
      <c r="L301" s="226"/>
      <c r="M301" s="226"/>
      <c r="N301" s="226"/>
      <c r="O301" s="226"/>
      <c r="P301" s="226"/>
      <c r="Q301" s="227"/>
      <c r="R301" s="175"/>
      <c r="S301" s="176"/>
      <c r="T301" s="176"/>
      <c r="U301" s="177"/>
    </row>
    <row r="302" spans="1:21" ht="46.2" customHeight="1">
      <c r="A302" s="88">
        <v>4</v>
      </c>
      <c r="B302" s="226"/>
      <c r="C302" s="226"/>
      <c r="D302" s="226"/>
      <c r="E302" s="226"/>
      <c r="F302" s="226"/>
      <c r="G302" s="226"/>
      <c r="H302" s="226"/>
      <c r="I302" s="226"/>
      <c r="J302" s="226"/>
      <c r="K302" s="226"/>
      <c r="L302" s="226"/>
      <c r="M302" s="226"/>
      <c r="N302" s="226"/>
      <c r="O302" s="226"/>
      <c r="P302" s="226"/>
      <c r="Q302" s="227"/>
      <c r="R302" s="175"/>
      <c r="S302" s="176"/>
      <c r="T302" s="176"/>
      <c r="U302" s="177"/>
    </row>
    <row r="303" spans="1:21" ht="46.2" customHeight="1">
      <c r="A303" s="88">
        <v>5</v>
      </c>
      <c r="B303" s="226"/>
      <c r="C303" s="226"/>
      <c r="D303" s="226"/>
      <c r="E303" s="226"/>
      <c r="F303" s="226"/>
      <c r="G303" s="226"/>
      <c r="H303" s="226"/>
      <c r="I303" s="226"/>
      <c r="J303" s="226"/>
      <c r="K303" s="226"/>
      <c r="L303" s="226"/>
      <c r="M303" s="226"/>
      <c r="N303" s="226"/>
      <c r="O303" s="226"/>
      <c r="P303" s="226"/>
      <c r="Q303" s="227"/>
      <c r="R303" s="175"/>
      <c r="S303" s="176"/>
      <c r="T303" s="176"/>
      <c r="U303" s="177"/>
    </row>
    <row r="304" spans="1:21" ht="46.2" customHeight="1">
      <c r="A304" s="88">
        <v>6</v>
      </c>
      <c r="B304" s="226"/>
      <c r="C304" s="226"/>
      <c r="D304" s="226"/>
      <c r="E304" s="226"/>
      <c r="F304" s="226"/>
      <c r="G304" s="226"/>
      <c r="H304" s="226"/>
      <c r="I304" s="226"/>
      <c r="J304" s="226"/>
      <c r="K304" s="226"/>
      <c r="L304" s="226"/>
      <c r="M304" s="226"/>
      <c r="N304" s="226"/>
      <c r="O304" s="226"/>
      <c r="P304" s="226"/>
      <c r="Q304" s="227"/>
      <c r="R304" s="175"/>
      <c r="S304" s="176"/>
      <c r="T304" s="176"/>
      <c r="U304" s="177"/>
    </row>
    <row r="305" spans="1:21" ht="46.2" customHeight="1">
      <c r="A305" s="88">
        <v>7</v>
      </c>
      <c r="B305" s="226"/>
      <c r="C305" s="226"/>
      <c r="D305" s="226"/>
      <c r="E305" s="226"/>
      <c r="F305" s="226"/>
      <c r="G305" s="226"/>
      <c r="H305" s="226"/>
      <c r="I305" s="226"/>
      <c r="J305" s="226"/>
      <c r="K305" s="226"/>
      <c r="L305" s="226"/>
      <c r="M305" s="226"/>
      <c r="N305" s="226"/>
      <c r="O305" s="226"/>
      <c r="P305" s="226"/>
      <c r="Q305" s="227"/>
      <c r="R305" s="175"/>
      <c r="S305" s="176"/>
      <c r="T305" s="176"/>
      <c r="U305" s="177"/>
    </row>
    <row r="306" spans="1:21" ht="46.2" customHeight="1">
      <c r="A306" s="88">
        <v>8</v>
      </c>
      <c r="B306" s="226"/>
      <c r="C306" s="226"/>
      <c r="D306" s="226"/>
      <c r="E306" s="226"/>
      <c r="F306" s="226"/>
      <c r="G306" s="226"/>
      <c r="H306" s="226"/>
      <c r="I306" s="226"/>
      <c r="J306" s="226"/>
      <c r="K306" s="226"/>
      <c r="L306" s="226"/>
      <c r="M306" s="226"/>
      <c r="N306" s="226"/>
      <c r="O306" s="226"/>
      <c r="P306" s="226"/>
      <c r="Q306" s="227"/>
      <c r="R306" s="175"/>
      <c r="S306" s="176"/>
      <c r="T306" s="176"/>
      <c r="U306" s="177"/>
    </row>
    <row r="307" spans="1:21" ht="46.2" customHeight="1">
      <c r="A307" s="88">
        <v>9</v>
      </c>
      <c r="B307" s="226"/>
      <c r="C307" s="226"/>
      <c r="D307" s="226"/>
      <c r="E307" s="226"/>
      <c r="F307" s="226"/>
      <c r="G307" s="226"/>
      <c r="H307" s="226"/>
      <c r="I307" s="226"/>
      <c r="J307" s="226"/>
      <c r="K307" s="226"/>
      <c r="L307" s="226"/>
      <c r="M307" s="226"/>
      <c r="N307" s="226"/>
      <c r="O307" s="226"/>
      <c r="P307" s="226"/>
      <c r="Q307" s="227"/>
      <c r="R307" s="175"/>
      <c r="S307" s="176"/>
      <c r="T307" s="176"/>
      <c r="U307" s="177"/>
    </row>
    <row r="308" spans="1:21" ht="46.2" customHeight="1">
      <c r="A308" s="88">
        <v>10</v>
      </c>
      <c r="B308" s="226"/>
      <c r="C308" s="226"/>
      <c r="D308" s="226"/>
      <c r="E308" s="226"/>
      <c r="F308" s="226"/>
      <c r="G308" s="226"/>
      <c r="H308" s="226"/>
      <c r="I308" s="226"/>
      <c r="J308" s="226"/>
      <c r="K308" s="226"/>
      <c r="L308" s="226"/>
      <c r="M308" s="226"/>
      <c r="N308" s="226"/>
      <c r="O308" s="226"/>
      <c r="P308" s="226"/>
      <c r="Q308" s="227"/>
      <c r="R308" s="175"/>
      <c r="S308" s="176"/>
      <c r="T308" s="176"/>
      <c r="U308" s="177"/>
    </row>
    <row r="309" spans="1:21" ht="46.2" customHeight="1">
      <c r="A309" s="88">
        <v>11</v>
      </c>
      <c r="B309" s="226"/>
      <c r="C309" s="226"/>
      <c r="D309" s="226"/>
      <c r="E309" s="226"/>
      <c r="F309" s="226"/>
      <c r="G309" s="226"/>
      <c r="H309" s="226"/>
      <c r="I309" s="226"/>
      <c r="J309" s="226"/>
      <c r="K309" s="226"/>
      <c r="L309" s="226"/>
      <c r="M309" s="226"/>
      <c r="N309" s="226"/>
      <c r="O309" s="226"/>
      <c r="P309" s="226"/>
      <c r="Q309" s="227"/>
      <c r="R309" s="175"/>
      <c r="S309" s="176"/>
      <c r="T309" s="176"/>
      <c r="U309" s="177"/>
    </row>
    <row r="310" spans="1:21" ht="46.2" customHeight="1">
      <c r="A310" s="88">
        <v>12</v>
      </c>
      <c r="B310" s="226"/>
      <c r="C310" s="226"/>
      <c r="D310" s="226"/>
      <c r="E310" s="226"/>
      <c r="F310" s="226"/>
      <c r="G310" s="226"/>
      <c r="H310" s="226"/>
      <c r="I310" s="226"/>
      <c r="J310" s="226"/>
      <c r="K310" s="226"/>
      <c r="L310" s="226"/>
      <c r="M310" s="226"/>
      <c r="N310" s="226"/>
      <c r="O310" s="226"/>
      <c r="P310" s="226"/>
      <c r="Q310" s="227"/>
      <c r="R310" s="175"/>
      <c r="S310" s="176"/>
      <c r="T310" s="176"/>
      <c r="U310" s="177"/>
    </row>
    <row r="311" spans="1:21" ht="46.2" customHeight="1">
      <c r="A311" s="88">
        <v>13</v>
      </c>
      <c r="B311" s="226"/>
      <c r="C311" s="226"/>
      <c r="D311" s="226"/>
      <c r="E311" s="226"/>
      <c r="F311" s="226"/>
      <c r="G311" s="226"/>
      <c r="H311" s="226"/>
      <c r="I311" s="226"/>
      <c r="J311" s="226"/>
      <c r="K311" s="226"/>
      <c r="L311" s="226"/>
      <c r="M311" s="226"/>
      <c r="N311" s="226"/>
      <c r="O311" s="226"/>
      <c r="P311" s="226"/>
      <c r="Q311" s="227"/>
      <c r="R311" s="175"/>
      <c r="S311" s="176"/>
      <c r="T311" s="176"/>
      <c r="U311" s="177"/>
    </row>
    <row r="312" spans="1:21" ht="46.2" customHeight="1">
      <c r="A312" s="88">
        <v>14</v>
      </c>
      <c r="B312" s="226"/>
      <c r="C312" s="226"/>
      <c r="D312" s="226"/>
      <c r="E312" s="226"/>
      <c r="F312" s="226"/>
      <c r="G312" s="226"/>
      <c r="H312" s="226"/>
      <c r="I312" s="226"/>
      <c r="J312" s="226"/>
      <c r="K312" s="226"/>
      <c r="L312" s="226"/>
      <c r="M312" s="226"/>
      <c r="N312" s="226"/>
      <c r="O312" s="226"/>
      <c r="P312" s="226"/>
      <c r="Q312" s="227"/>
      <c r="R312" s="175"/>
      <c r="S312" s="176"/>
      <c r="T312" s="176"/>
      <c r="U312" s="177"/>
    </row>
    <row r="313" spans="1:21" ht="46.2" customHeight="1">
      <c r="A313" s="88">
        <v>15</v>
      </c>
      <c r="B313" s="226"/>
      <c r="C313" s="226"/>
      <c r="D313" s="226"/>
      <c r="E313" s="226"/>
      <c r="F313" s="226"/>
      <c r="G313" s="226"/>
      <c r="H313" s="226"/>
      <c r="I313" s="226"/>
      <c r="J313" s="226"/>
      <c r="K313" s="226"/>
      <c r="L313" s="226"/>
      <c r="M313" s="226"/>
      <c r="N313" s="226"/>
      <c r="O313" s="226"/>
      <c r="P313" s="226"/>
      <c r="Q313" s="227"/>
      <c r="R313" s="175"/>
      <c r="S313" s="176"/>
      <c r="T313" s="176"/>
      <c r="U313" s="177"/>
    </row>
    <row r="314" spans="1:21" ht="37.200000000000003" customHeight="1">
      <c r="A314" s="311" t="s">
        <v>562</v>
      </c>
      <c r="B314" s="312"/>
      <c r="C314" s="312"/>
      <c r="D314" s="312"/>
      <c r="E314" s="312"/>
      <c r="F314" s="312"/>
      <c r="G314" s="312"/>
      <c r="H314" s="312"/>
      <c r="I314" s="312"/>
      <c r="J314" s="312"/>
      <c r="K314" s="312"/>
      <c r="L314" s="312"/>
      <c r="M314" s="312"/>
      <c r="N314" s="312"/>
      <c r="O314" s="312"/>
      <c r="P314" s="312"/>
      <c r="Q314" s="313"/>
      <c r="R314" s="178"/>
      <c r="S314" s="179"/>
      <c r="T314" s="179"/>
      <c r="U314" s="180"/>
    </row>
    <row r="315" spans="1:21" ht="35.25" customHeight="1">
      <c r="A315" s="368" t="s">
        <v>668</v>
      </c>
      <c r="B315" s="369"/>
      <c r="C315" s="369"/>
      <c r="D315" s="369"/>
      <c r="E315" s="369"/>
      <c r="F315" s="369"/>
      <c r="G315" s="369"/>
      <c r="H315" s="369"/>
      <c r="I315" s="369"/>
      <c r="J315" s="369"/>
      <c r="K315" s="369"/>
      <c r="L315" s="369"/>
      <c r="M315" s="369"/>
      <c r="N315" s="369"/>
      <c r="O315" s="369"/>
      <c r="P315" s="369"/>
      <c r="Q315" s="370"/>
      <c r="R315" s="74" t="s">
        <v>561</v>
      </c>
      <c r="S315" s="30" t="s">
        <v>553</v>
      </c>
      <c r="T315" s="30" t="s">
        <v>554</v>
      </c>
      <c r="U315" s="52" t="s">
        <v>555</v>
      </c>
    </row>
    <row r="316" spans="1:21" ht="75" customHeight="1">
      <c r="A316" s="200" t="s">
        <v>669</v>
      </c>
      <c r="B316" s="201"/>
      <c r="C316" s="201"/>
      <c r="D316" s="201"/>
      <c r="E316" s="201"/>
      <c r="F316" s="41"/>
      <c r="G316" s="168" t="str">
        <f>IF(F316="Si / Yes","Please briefly describe why these varieties have been selected","")</f>
        <v/>
      </c>
      <c r="H316" s="168"/>
      <c r="I316" s="253"/>
      <c r="J316" s="253"/>
      <c r="K316" s="253"/>
      <c r="L316" s="253"/>
      <c r="M316" s="253"/>
      <c r="N316" s="253"/>
      <c r="O316" s="253"/>
      <c r="P316" s="253"/>
      <c r="Q316" s="254"/>
      <c r="R316" s="75"/>
      <c r="S316" s="25"/>
      <c r="T316" s="25"/>
      <c r="U316" s="53"/>
    </row>
    <row r="317" spans="1:21" ht="73.2" customHeight="1">
      <c r="A317" s="200" t="s">
        <v>670</v>
      </c>
      <c r="B317" s="201"/>
      <c r="C317" s="201"/>
      <c r="D317" s="201"/>
      <c r="E317" s="201"/>
      <c r="F317" s="41"/>
      <c r="G317" s="168" t="str">
        <f>IF(F317="Si / Yes","Please briefly describe how natural enemies are conserved","")</f>
        <v/>
      </c>
      <c r="H317" s="168"/>
      <c r="I317" s="253"/>
      <c r="J317" s="253"/>
      <c r="K317" s="253"/>
      <c r="L317" s="253"/>
      <c r="M317" s="253"/>
      <c r="N317" s="253"/>
      <c r="O317" s="253"/>
      <c r="P317" s="253"/>
      <c r="Q317" s="254"/>
      <c r="R317" s="169" t="s">
        <v>556</v>
      </c>
      <c r="S317" s="170"/>
      <c r="T317" s="170"/>
      <c r="U317" s="171"/>
    </row>
    <row r="318" spans="1:21" ht="86.25" customHeight="1">
      <c r="A318" s="200" t="s">
        <v>671</v>
      </c>
      <c r="B318" s="201"/>
      <c r="C318" s="201"/>
      <c r="D318" s="201"/>
      <c r="E318" s="201"/>
      <c r="F318" s="41"/>
      <c r="G318" s="168" t="str">
        <f>IF(F318="Si / Yes","Please describe briefly what the pest habitats are and how they are eliminated.","")</f>
        <v/>
      </c>
      <c r="H318" s="168"/>
      <c r="I318" s="253"/>
      <c r="J318" s="253"/>
      <c r="K318" s="253"/>
      <c r="L318" s="253"/>
      <c r="M318" s="253"/>
      <c r="N318" s="253"/>
      <c r="O318" s="253"/>
      <c r="P318" s="253"/>
      <c r="Q318" s="254"/>
      <c r="R318" s="172"/>
      <c r="S318" s="173"/>
      <c r="T318" s="173"/>
      <c r="U318" s="174"/>
    </row>
    <row r="319" spans="1:21" ht="144.75" customHeight="1">
      <c r="A319" s="200" t="s">
        <v>710</v>
      </c>
      <c r="B319" s="201"/>
      <c r="C319" s="201"/>
      <c r="D319" s="201"/>
      <c r="E319" s="201"/>
      <c r="F319" s="41"/>
      <c r="G319" s="168" t="str">
        <f>IF(F319="Si / Yes","Please describe briefly how weeds are controlled in the production areas, as well as the tools used, and how often this is done.","")</f>
        <v/>
      </c>
      <c r="H319" s="168"/>
      <c r="I319" s="253"/>
      <c r="J319" s="253"/>
      <c r="K319" s="253"/>
      <c r="L319" s="253"/>
      <c r="M319" s="253"/>
      <c r="N319" s="253"/>
      <c r="O319" s="253"/>
      <c r="P319" s="253"/>
      <c r="Q319" s="254"/>
      <c r="R319" s="175"/>
      <c r="S319" s="176"/>
      <c r="T319" s="176"/>
      <c r="U319" s="177"/>
    </row>
    <row r="320" spans="1:21" ht="136.19999999999999" customHeight="1">
      <c r="A320" s="200" t="s">
        <v>672</v>
      </c>
      <c r="B320" s="201"/>
      <c r="C320" s="201"/>
      <c r="D320" s="201"/>
      <c r="E320" s="201"/>
      <c r="F320" s="41"/>
      <c r="G320" s="168" t="str">
        <f>IF(F320="Si / Yes","Please describe what protective materials are used, how long they last and what is done with them at the end of their useful life.","")</f>
        <v/>
      </c>
      <c r="H320" s="168"/>
      <c r="I320" s="253"/>
      <c r="J320" s="253"/>
      <c r="K320" s="253"/>
      <c r="L320" s="253"/>
      <c r="M320" s="253"/>
      <c r="N320" s="253"/>
      <c r="O320" s="253"/>
      <c r="P320" s="253"/>
      <c r="Q320" s="254"/>
      <c r="R320" s="175"/>
      <c r="S320" s="176"/>
      <c r="T320" s="176"/>
      <c r="U320" s="177"/>
    </row>
    <row r="321" spans="1:35" ht="112.5" customHeight="1">
      <c r="A321" s="200" t="s">
        <v>673</v>
      </c>
      <c r="B321" s="201"/>
      <c r="C321" s="201"/>
      <c r="D321" s="201"/>
      <c r="E321" s="201"/>
      <c r="F321" s="41"/>
      <c r="G321" s="168" t="str">
        <f>IF(F321="Si / Yes","Please describe the term control implemented, the equipment used and how burning is prevented.","")</f>
        <v/>
      </c>
      <c r="H321" s="168"/>
      <c r="I321" s="253"/>
      <c r="J321" s="253"/>
      <c r="K321" s="253"/>
      <c r="L321" s="253"/>
      <c r="M321" s="253"/>
      <c r="N321" s="253"/>
      <c r="O321" s="253"/>
      <c r="P321" s="253"/>
      <c r="Q321" s="254"/>
      <c r="R321" s="175"/>
      <c r="S321" s="176"/>
      <c r="T321" s="176"/>
      <c r="U321" s="177"/>
    </row>
    <row r="322" spans="1:35" ht="92.25" customHeight="1">
      <c r="A322" s="200" t="s">
        <v>674</v>
      </c>
      <c r="B322" s="201"/>
      <c r="C322" s="201"/>
      <c r="D322" s="201"/>
      <c r="E322" s="201"/>
      <c r="F322" s="41"/>
      <c r="G322" s="168" t="str">
        <f>IF(F322="Si / Yes","Please describe the type of traps used, their material, where they are used, ETC.","")</f>
        <v/>
      </c>
      <c r="H322" s="168"/>
      <c r="I322" s="253"/>
      <c r="J322" s="253"/>
      <c r="K322" s="253"/>
      <c r="L322" s="253"/>
      <c r="M322" s="253"/>
      <c r="N322" s="253"/>
      <c r="O322" s="168" t="str">
        <f>IF(F322="Si / Yes","Please detail the input(s) used as bait, lure and/or pheromone in the attached sheet INSUMES","")</f>
        <v/>
      </c>
      <c r="P322" s="168"/>
      <c r="Q322" s="402"/>
      <c r="R322" s="175"/>
      <c r="S322" s="176"/>
      <c r="T322" s="176"/>
      <c r="U322" s="177"/>
      <c r="V322" s="37"/>
      <c r="W322" s="37"/>
      <c r="X322" s="37"/>
      <c r="Y322" s="37"/>
      <c r="Z322" s="37"/>
      <c r="AA322" s="37"/>
      <c r="AB322" s="37"/>
      <c r="AC322" s="37"/>
      <c r="AD322" s="37"/>
      <c r="AE322" s="37"/>
      <c r="AF322" s="37"/>
      <c r="AG322" s="37"/>
      <c r="AH322" s="37"/>
      <c r="AI322" s="37"/>
    </row>
    <row r="323" spans="1:35" ht="69.75" customHeight="1">
      <c r="A323" s="200" t="s">
        <v>675</v>
      </c>
      <c r="B323" s="201"/>
      <c r="C323" s="201"/>
      <c r="D323" s="201"/>
      <c r="E323" s="201"/>
      <c r="F323" s="41"/>
      <c r="G323" s="168" t="str">
        <f>IF(F323="Si / Yes","Please briefly describe how the crop residues are disposed of.","")</f>
        <v/>
      </c>
      <c r="H323" s="168"/>
      <c r="I323" s="253"/>
      <c r="J323" s="253"/>
      <c r="K323" s="253"/>
      <c r="L323" s="253"/>
      <c r="M323" s="253"/>
      <c r="N323" s="253"/>
      <c r="O323" s="253"/>
      <c r="P323" s="253"/>
      <c r="Q323" s="254"/>
      <c r="R323" s="175"/>
      <c r="S323" s="176"/>
      <c r="T323" s="176"/>
      <c r="U323" s="177"/>
    </row>
    <row r="324" spans="1:35" ht="56.25" customHeight="1">
      <c r="A324" s="200" t="s">
        <v>676</v>
      </c>
      <c r="B324" s="201"/>
      <c r="C324" s="201"/>
      <c r="D324" s="201"/>
      <c r="E324" s="201"/>
      <c r="F324" s="41"/>
      <c r="G324" s="168" t="str">
        <f>IF(F324="Si / Yes","Please describe how to eliminate infested individuals","")</f>
        <v/>
      </c>
      <c r="H324" s="168"/>
      <c r="I324" s="253"/>
      <c r="J324" s="253"/>
      <c r="K324" s="253"/>
      <c r="L324" s="253"/>
      <c r="M324" s="253"/>
      <c r="N324" s="253"/>
      <c r="O324" s="253"/>
      <c r="P324" s="253"/>
      <c r="Q324" s="254"/>
      <c r="R324" s="175"/>
      <c r="S324" s="176"/>
      <c r="T324" s="176"/>
      <c r="U324" s="177"/>
    </row>
    <row r="325" spans="1:35" ht="99" customHeight="1">
      <c r="A325" s="200" t="s">
        <v>677</v>
      </c>
      <c r="B325" s="201"/>
      <c r="C325" s="201"/>
      <c r="D325" s="201"/>
      <c r="E325" s="201"/>
      <c r="F325" s="41"/>
      <c r="G325" s="168" t="str">
        <f>IF(F325="Si / Yes","Please describe how sanitary pruning is performed, the frequency of pruning, and the equipment employed","")</f>
        <v/>
      </c>
      <c r="H325" s="168"/>
      <c r="I325" s="253"/>
      <c r="J325" s="253"/>
      <c r="K325" s="253"/>
      <c r="L325" s="253"/>
      <c r="M325" s="253"/>
      <c r="N325" s="253"/>
      <c r="O325" s="253"/>
      <c r="P325" s="253"/>
      <c r="Q325" s="254"/>
      <c r="R325" s="175"/>
      <c r="S325" s="176"/>
      <c r="T325" s="176"/>
      <c r="U325" s="177"/>
    </row>
    <row r="326" spans="1:35" ht="97.2" customHeight="1">
      <c r="A326" s="200" t="s">
        <v>505</v>
      </c>
      <c r="B326" s="201"/>
      <c r="C326" s="201"/>
      <c r="D326" s="201"/>
      <c r="E326" s="201"/>
      <c r="F326" s="41"/>
      <c r="G326" s="168" t="str">
        <f>IF(F326="Si / Yes","Please describe the other prevention and control practices carried out within your MIPEM","")</f>
        <v/>
      </c>
      <c r="H326" s="168"/>
      <c r="I326" s="253"/>
      <c r="J326" s="253"/>
      <c r="K326" s="253"/>
      <c r="L326" s="253"/>
      <c r="M326" s="253"/>
      <c r="N326" s="253"/>
      <c r="O326" s="253"/>
      <c r="P326" s="253"/>
      <c r="Q326" s="254"/>
      <c r="R326" s="175"/>
      <c r="S326" s="176"/>
      <c r="T326" s="176"/>
      <c r="U326" s="177"/>
    </row>
    <row r="327" spans="1:35" ht="78" customHeight="1">
      <c r="A327" s="200" t="s">
        <v>702</v>
      </c>
      <c r="B327" s="201"/>
      <c r="C327" s="201"/>
      <c r="D327" s="201"/>
      <c r="E327" s="201"/>
      <c r="F327" s="201"/>
      <c r="G327" s="201"/>
      <c r="H327" s="228"/>
      <c r="I327" s="228"/>
      <c r="J327" s="228"/>
      <c r="K327" s="228"/>
      <c r="L327" s="228"/>
      <c r="M327" s="228"/>
      <c r="N327" s="228"/>
      <c r="O327" s="228"/>
      <c r="P327" s="228"/>
      <c r="Q327" s="229"/>
      <c r="R327" s="175"/>
      <c r="S327" s="176"/>
      <c r="T327" s="176"/>
      <c r="U327" s="177"/>
    </row>
    <row r="328" spans="1:35" ht="78" customHeight="1">
      <c r="A328" s="200" t="s">
        <v>678</v>
      </c>
      <c r="B328" s="201"/>
      <c r="C328" s="201"/>
      <c r="D328" s="201"/>
      <c r="E328" s="201"/>
      <c r="F328" s="201"/>
      <c r="G328" s="201"/>
      <c r="H328" s="228"/>
      <c r="I328" s="228"/>
      <c r="J328" s="228"/>
      <c r="K328" s="228"/>
      <c r="L328" s="228"/>
      <c r="M328" s="228"/>
      <c r="N328" s="228"/>
      <c r="O328" s="228"/>
      <c r="P328" s="228"/>
      <c r="Q328" s="229"/>
      <c r="R328" s="175"/>
      <c r="S328" s="176"/>
      <c r="T328" s="176"/>
      <c r="U328" s="177"/>
    </row>
    <row r="329" spans="1:35" ht="88.2" customHeight="1">
      <c r="A329" s="200" t="s">
        <v>679</v>
      </c>
      <c r="B329" s="201"/>
      <c r="C329" s="201"/>
      <c r="D329" s="201"/>
      <c r="E329" s="201"/>
      <c r="F329" s="201"/>
      <c r="G329" s="201"/>
      <c r="H329" s="228"/>
      <c r="I329" s="228"/>
      <c r="J329" s="228"/>
      <c r="K329" s="228"/>
      <c r="L329" s="228"/>
      <c r="M329" s="228"/>
      <c r="N329" s="228"/>
      <c r="O329" s="228"/>
      <c r="P329" s="228"/>
      <c r="Q329" s="229"/>
      <c r="R329" s="175"/>
      <c r="S329" s="176"/>
      <c r="T329" s="176"/>
      <c r="U329" s="177"/>
    </row>
    <row r="330" spans="1:35" ht="72" customHeight="1">
      <c r="A330" s="260" t="str">
        <f>IF(H329="Si / Yes","COMPLETE THE INPUT SHEET WITH INFORMATION AND DETAILS OF ALL EXTERNAL INPUTS USED FOR PEST CONTROL.","")</f>
        <v/>
      </c>
      <c r="B330" s="261"/>
      <c r="C330" s="261"/>
      <c r="D330" s="261"/>
      <c r="E330" s="261"/>
      <c r="F330" s="261"/>
      <c r="G330" s="261"/>
      <c r="H330" s="261"/>
      <c r="I330" s="261"/>
      <c r="J330" s="261"/>
      <c r="K330" s="261"/>
      <c r="L330" s="261"/>
      <c r="M330" s="261"/>
      <c r="N330" s="261"/>
      <c r="O330" s="261"/>
      <c r="P330" s="261"/>
      <c r="Q330" s="262"/>
      <c r="R330" s="175"/>
      <c r="S330" s="176"/>
      <c r="T330" s="176"/>
      <c r="U330" s="177"/>
    </row>
    <row r="331" spans="1:35" ht="98.25" customHeight="1">
      <c r="A331" s="200" t="s">
        <v>680</v>
      </c>
      <c r="B331" s="201"/>
      <c r="C331" s="201"/>
      <c r="D331" s="201"/>
      <c r="E331" s="40"/>
      <c r="F331" s="168" t="str">
        <f>IF(E331="Si / Yes","Describe what documents you have on procurement of external supplies","")</f>
        <v/>
      </c>
      <c r="G331" s="168"/>
      <c r="H331" s="168"/>
      <c r="I331" s="226"/>
      <c r="J331" s="226"/>
      <c r="K331" s="226"/>
      <c r="L331" s="226"/>
      <c r="M331" s="226"/>
      <c r="N331" s="226"/>
      <c r="O331" s="226"/>
      <c r="P331" s="226"/>
      <c r="Q331" s="227"/>
      <c r="R331" s="175"/>
      <c r="S331" s="176"/>
      <c r="T331" s="176"/>
      <c r="U331" s="177"/>
    </row>
    <row r="332" spans="1:35" ht="83.25" customHeight="1">
      <c r="A332" s="200" t="s">
        <v>681</v>
      </c>
      <c r="B332" s="201"/>
      <c r="C332" s="201"/>
      <c r="D332" s="201"/>
      <c r="E332" s="40"/>
      <c r="F332" s="168" t="str">
        <f>IF(E332="Si / Yes","Describe the documents on the inputs you have available","")</f>
        <v/>
      </c>
      <c r="G332" s="168"/>
      <c r="H332" s="168"/>
      <c r="I332" s="226"/>
      <c r="J332" s="226"/>
      <c r="K332" s="226"/>
      <c r="L332" s="226"/>
      <c r="M332" s="226"/>
      <c r="N332" s="226"/>
      <c r="O332" s="226"/>
      <c r="P332" s="226"/>
      <c r="Q332" s="227"/>
      <c r="R332" s="175"/>
      <c r="S332" s="176"/>
      <c r="T332" s="176"/>
      <c r="U332" s="177"/>
    </row>
    <row r="333" spans="1:35" ht="112.2" customHeight="1">
      <c r="A333" s="200" t="s">
        <v>682</v>
      </c>
      <c r="B333" s="201"/>
      <c r="C333" s="201"/>
      <c r="D333" s="201"/>
      <c r="E333" s="40"/>
      <c r="F333" s="168" t="str">
        <f>IF(E333="Si / Yes","Detail of Pests, Diseases and Weeds monitoring records.","")</f>
        <v/>
      </c>
      <c r="G333" s="168"/>
      <c r="H333" s="168"/>
      <c r="I333" s="226"/>
      <c r="J333" s="226"/>
      <c r="K333" s="226"/>
      <c r="L333" s="226"/>
      <c r="M333" s="226"/>
      <c r="N333" s="226"/>
      <c r="O333" s="226"/>
      <c r="P333" s="226"/>
      <c r="Q333" s="227"/>
      <c r="R333" s="175"/>
      <c r="S333" s="176"/>
      <c r="T333" s="176"/>
      <c r="U333" s="177"/>
    </row>
    <row r="334" spans="1:35" ht="137.25" customHeight="1" thickBot="1">
      <c r="A334" s="200" t="s">
        <v>683</v>
      </c>
      <c r="B334" s="201"/>
      <c r="C334" s="201"/>
      <c r="D334" s="201"/>
      <c r="E334" s="40"/>
      <c r="F334" s="168" t="str">
        <f>IF(E334="Si / Yes","Describe the documents of records of preventive practices and/or applications.","")</f>
        <v/>
      </c>
      <c r="G334" s="168"/>
      <c r="H334" s="168"/>
      <c r="I334" s="226"/>
      <c r="J334" s="226"/>
      <c r="K334" s="226"/>
      <c r="L334" s="226"/>
      <c r="M334" s="226"/>
      <c r="N334" s="226"/>
      <c r="O334" s="226"/>
      <c r="P334" s="226"/>
      <c r="Q334" s="227"/>
      <c r="R334" s="181"/>
      <c r="S334" s="182"/>
      <c r="T334" s="182"/>
      <c r="U334" s="183"/>
    </row>
    <row r="335" spans="1:35" ht="53.7" customHeight="1" thickBot="1">
      <c r="A335" s="78"/>
      <c r="B335" s="54"/>
      <c r="C335" s="54"/>
      <c r="D335" s="54"/>
      <c r="E335" s="54"/>
      <c r="F335" s="54"/>
      <c r="G335" s="54"/>
      <c r="H335" s="54"/>
      <c r="I335" s="54"/>
      <c r="J335" s="54"/>
      <c r="K335" s="54"/>
      <c r="L335" s="54"/>
      <c r="M335" s="54"/>
      <c r="N335" s="54"/>
      <c r="O335" s="54"/>
      <c r="P335" s="54"/>
      <c r="Q335" s="79"/>
      <c r="R335" s="195" t="s">
        <v>560</v>
      </c>
      <c r="S335" s="196"/>
      <c r="T335" s="196"/>
      <c r="U335" s="197"/>
    </row>
    <row r="336" spans="1:35" ht="40.5" customHeight="1">
      <c r="A336" s="249" t="s">
        <v>684</v>
      </c>
      <c r="B336" s="250"/>
      <c r="C336" s="250"/>
      <c r="D336" s="250"/>
      <c r="E336" s="250"/>
      <c r="F336" s="250"/>
      <c r="G336" s="250"/>
      <c r="H336" s="250"/>
      <c r="I336" s="250"/>
      <c r="J336" s="250"/>
      <c r="K336" s="250"/>
      <c r="L336" s="250"/>
      <c r="M336" s="250"/>
      <c r="N336" s="250"/>
      <c r="O336" s="250"/>
      <c r="P336" s="250"/>
      <c r="Q336" s="251"/>
      <c r="R336" s="74" t="s">
        <v>561</v>
      </c>
      <c r="S336" s="30" t="s">
        <v>553</v>
      </c>
      <c r="T336" s="30" t="s">
        <v>554</v>
      </c>
      <c r="U336" s="52" t="s">
        <v>555</v>
      </c>
    </row>
    <row r="337" spans="1:35" ht="66" customHeight="1">
      <c r="A337" s="200" t="s">
        <v>805</v>
      </c>
      <c r="B337" s="201"/>
      <c r="C337" s="201"/>
      <c r="D337" s="201"/>
      <c r="E337" s="201"/>
      <c r="F337" s="201"/>
      <c r="G337" s="201"/>
      <c r="H337" s="228"/>
      <c r="I337" s="228"/>
      <c r="J337" s="228"/>
      <c r="K337" s="228"/>
      <c r="L337" s="228"/>
      <c r="M337" s="228"/>
      <c r="N337" s="228"/>
      <c r="O337" s="228"/>
      <c r="P337" s="228"/>
      <c r="Q337" s="229"/>
      <c r="R337" s="75"/>
      <c r="S337" s="25"/>
      <c r="T337" s="25"/>
      <c r="U337" s="53"/>
    </row>
    <row r="338" spans="1:35" ht="58.2" customHeight="1" thickBot="1">
      <c r="A338" s="200" t="s">
        <v>506</v>
      </c>
      <c r="B338" s="201"/>
      <c r="C338" s="201"/>
      <c r="D338" s="201"/>
      <c r="E338" s="201"/>
      <c r="F338" s="201"/>
      <c r="G338" s="201"/>
      <c r="H338" s="377"/>
      <c r="I338" s="377"/>
      <c r="J338" s="377"/>
      <c r="K338" s="377"/>
      <c r="L338" s="377"/>
      <c r="M338" s="377"/>
      <c r="N338" s="377"/>
      <c r="O338" s="377"/>
      <c r="P338" s="377"/>
      <c r="Q338" s="378"/>
      <c r="R338" s="169" t="s">
        <v>556</v>
      </c>
      <c r="S338" s="170"/>
      <c r="T338" s="170"/>
      <c r="U338" s="171"/>
    </row>
    <row r="339" spans="1:35" ht="31.2" customHeight="1">
      <c r="A339" s="295" t="s">
        <v>507</v>
      </c>
      <c r="B339" s="299"/>
      <c r="C339" s="299"/>
      <c r="D339" s="299"/>
      <c r="E339" s="299"/>
      <c r="F339" s="299"/>
      <c r="G339" s="299"/>
      <c r="H339" s="299"/>
      <c r="I339" s="299"/>
      <c r="J339" s="299"/>
      <c r="K339" s="299"/>
      <c r="L339" s="299"/>
      <c r="M339" s="299"/>
      <c r="N339" s="299"/>
      <c r="O339" s="299"/>
      <c r="P339" s="299"/>
      <c r="Q339" s="300"/>
      <c r="R339" s="403"/>
      <c r="S339" s="404"/>
      <c r="T339" s="404"/>
      <c r="U339" s="405"/>
    </row>
    <row r="340" spans="1:35" ht="75" customHeight="1">
      <c r="A340" s="202" t="s">
        <v>508</v>
      </c>
      <c r="B340" s="203"/>
      <c r="C340" s="203"/>
      <c r="D340" s="203"/>
      <c r="E340" s="203"/>
      <c r="F340" s="153"/>
      <c r="G340" s="168" t="str">
        <f>IF(F340="Si / Yes","Please describe the depth of the well, and the capacity of the well","")</f>
        <v/>
      </c>
      <c r="H340" s="168"/>
      <c r="I340" s="168"/>
      <c r="J340" s="253"/>
      <c r="K340" s="253"/>
      <c r="L340" s="253"/>
      <c r="M340" s="253"/>
      <c r="N340" s="253"/>
      <c r="O340" s="253"/>
      <c r="P340" s="253"/>
      <c r="Q340" s="254"/>
      <c r="R340" s="406"/>
      <c r="S340" s="407"/>
      <c r="T340" s="407"/>
      <c r="U340" s="408"/>
    </row>
    <row r="341" spans="1:35" ht="148.5" customHeight="1">
      <c r="A341" s="202" t="s">
        <v>509</v>
      </c>
      <c r="B341" s="203"/>
      <c r="C341" s="203"/>
      <c r="D341" s="203"/>
      <c r="E341" s="203"/>
      <c r="F341" s="153"/>
      <c r="G341" s="168" t="str">
        <f>IF(F341="Si / Yes","Please briefly describe the productive activities that are related to the watershed that feeds the surface waters.","")</f>
        <v/>
      </c>
      <c r="H341" s="168"/>
      <c r="I341" s="168"/>
      <c r="J341" s="253"/>
      <c r="K341" s="253"/>
      <c r="L341" s="253"/>
      <c r="M341" s="253"/>
      <c r="N341" s="253"/>
      <c r="O341" s="253"/>
      <c r="P341" s="253"/>
      <c r="Q341" s="254"/>
      <c r="R341" s="406"/>
      <c r="S341" s="407"/>
      <c r="T341" s="407"/>
      <c r="U341" s="408"/>
    </row>
    <row r="342" spans="1:35" ht="89.25" customHeight="1">
      <c r="A342" s="202" t="s">
        <v>510</v>
      </c>
      <c r="B342" s="203"/>
      <c r="C342" s="203"/>
      <c r="D342" s="203"/>
      <c r="E342" s="203"/>
      <c r="F342" s="153"/>
      <c r="G342" s="168" t="str">
        <f>IF(F342="Si / Yes","Please briefly describe the ecological setting of the spring and how this water is extracted.","")</f>
        <v/>
      </c>
      <c r="H342" s="168"/>
      <c r="I342" s="168"/>
      <c r="J342" s="253"/>
      <c r="K342" s="253"/>
      <c r="L342" s="253"/>
      <c r="M342" s="253"/>
      <c r="N342" s="253"/>
      <c r="O342" s="253"/>
      <c r="P342" s="253"/>
      <c r="Q342" s="254"/>
      <c r="R342" s="406"/>
      <c r="S342" s="407"/>
      <c r="T342" s="407"/>
      <c r="U342" s="408"/>
    </row>
    <row r="343" spans="1:35" ht="97.5" customHeight="1">
      <c r="A343" s="202" t="s">
        <v>511</v>
      </c>
      <c r="B343" s="203"/>
      <c r="C343" s="203"/>
      <c r="D343" s="203"/>
      <c r="E343" s="203"/>
      <c r="F343" s="153"/>
      <c r="G343" s="168" t="str">
        <f>IF(F343="Si / Yes","Please briefly describe the reservoir capacity and how this capacity is used","")</f>
        <v/>
      </c>
      <c r="H343" s="168"/>
      <c r="I343" s="168"/>
      <c r="J343" s="253"/>
      <c r="K343" s="253"/>
      <c r="L343" s="253"/>
      <c r="M343" s="253"/>
      <c r="N343" s="253"/>
      <c r="O343" s="253"/>
      <c r="P343" s="253"/>
      <c r="Q343" s="254"/>
      <c r="R343" s="406"/>
      <c r="S343" s="407"/>
      <c r="T343" s="407"/>
      <c r="U343" s="408"/>
    </row>
    <row r="344" spans="1:35" ht="52.5" customHeight="1">
      <c r="A344" s="202" t="s">
        <v>512</v>
      </c>
      <c r="B344" s="203"/>
      <c r="C344" s="203"/>
      <c r="D344" s="203"/>
      <c r="E344" s="203"/>
      <c r="F344" s="153"/>
      <c r="G344" s="168" t="str">
        <f>IF(F344="Si / Yes","Please describe the main source of the water resource","")</f>
        <v/>
      </c>
      <c r="H344" s="168"/>
      <c r="I344" s="168"/>
      <c r="J344" s="396"/>
      <c r="K344" s="396"/>
      <c r="L344" s="396"/>
      <c r="M344" s="396"/>
      <c r="N344" s="396"/>
      <c r="O344" s="396"/>
      <c r="P344" s="396"/>
      <c r="Q344" s="397"/>
      <c r="R344" s="406"/>
      <c r="S344" s="407"/>
      <c r="T344" s="407"/>
      <c r="U344" s="408"/>
    </row>
    <row r="345" spans="1:35" ht="91.2" customHeight="1">
      <c r="A345" s="202" t="s">
        <v>513</v>
      </c>
      <c r="B345" s="203"/>
      <c r="C345" s="203"/>
      <c r="D345" s="203"/>
      <c r="E345" s="203"/>
      <c r="F345" s="40"/>
      <c r="G345" s="168" t="str">
        <f>IF(F345="Si / Yes","Please give the name of the regulation and the main characteristics of this regulation.","")</f>
        <v/>
      </c>
      <c r="H345" s="168"/>
      <c r="I345" s="168"/>
      <c r="J345" s="226"/>
      <c r="K345" s="226"/>
      <c r="L345" s="226"/>
      <c r="M345" s="226"/>
      <c r="N345" s="226"/>
      <c r="O345" s="226"/>
      <c r="P345" s="226"/>
      <c r="Q345" s="227"/>
      <c r="R345" s="406"/>
      <c r="S345" s="407"/>
      <c r="T345" s="407"/>
      <c r="U345" s="408"/>
    </row>
    <row r="346" spans="1:35" ht="94.2" customHeight="1">
      <c r="A346" s="202" t="s">
        <v>514</v>
      </c>
      <c r="B346" s="203"/>
      <c r="C346" s="203"/>
      <c r="D346" s="203"/>
      <c r="E346" s="203"/>
      <c r="F346" s="40"/>
      <c r="G346" s="168" t="str">
        <f>IF(F346="Si / Yes","Describe the materials used for irrigation water conduction.","")</f>
        <v/>
      </c>
      <c r="H346" s="168"/>
      <c r="I346" s="168"/>
      <c r="J346" s="226"/>
      <c r="K346" s="226"/>
      <c r="L346" s="226"/>
      <c r="M346" s="226"/>
      <c r="N346" s="226"/>
      <c r="O346" s="226"/>
      <c r="P346" s="226"/>
      <c r="Q346" s="227"/>
      <c r="R346" s="406"/>
      <c r="S346" s="407"/>
      <c r="T346" s="407"/>
      <c r="U346" s="408"/>
    </row>
    <row r="347" spans="1:35" ht="100.2" customHeight="1">
      <c r="A347" s="202" t="s">
        <v>685</v>
      </c>
      <c r="B347" s="203"/>
      <c r="C347" s="203"/>
      <c r="D347" s="203"/>
      <c r="E347" s="203"/>
      <c r="F347" s="40"/>
      <c r="G347" s="168" t="str">
        <f>IF(F347="Si / Yes","Describe the irrigation water analysis performed, a brief description of the results and when they were performed.","")</f>
        <v/>
      </c>
      <c r="H347" s="168"/>
      <c r="I347" s="168"/>
      <c r="J347" s="226"/>
      <c r="K347" s="226"/>
      <c r="L347" s="226"/>
      <c r="M347" s="226"/>
      <c r="N347" s="226"/>
      <c r="O347" s="226"/>
      <c r="P347" s="226"/>
      <c r="Q347" s="227"/>
      <c r="R347" s="406"/>
      <c r="S347" s="407"/>
      <c r="T347" s="407"/>
      <c r="U347" s="408"/>
      <c r="V347" s="37"/>
      <c r="W347" s="37"/>
      <c r="X347" s="37"/>
      <c r="Y347" s="37"/>
      <c r="Z347" s="37"/>
      <c r="AA347" s="37"/>
      <c r="AB347" s="37"/>
      <c r="AC347" s="37"/>
      <c r="AD347" s="37"/>
      <c r="AE347" s="37"/>
      <c r="AF347" s="37"/>
      <c r="AG347" s="37"/>
      <c r="AH347" s="37"/>
      <c r="AI347" s="37"/>
    </row>
    <row r="348" spans="1:35" ht="121.5" customHeight="1">
      <c r="A348" s="202" t="s">
        <v>515</v>
      </c>
      <c r="B348" s="203"/>
      <c r="C348" s="203"/>
      <c r="D348" s="203"/>
      <c r="E348" s="203"/>
      <c r="F348" s="40"/>
      <c r="G348" s="168" t="str">
        <f>IF(F348="Si / Yes","Describe what types of analyses you have performed, the results of these analyses, when they were done","")</f>
        <v/>
      </c>
      <c r="H348" s="168"/>
      <c r="I348" s="168"/>
      <c r="J348" s="226"/>
      <c r="K348" s="226"/>
      <c r="L348" s="226"/>
      <c r="M348" s="226"/>
      <c r="N348" s="226"/>
      <c r="O348" s="226"/>
      <c r="P348" s="226"/>
      <c r="Q348" s="227"/>
      <c r="R348" s="406"/>
      <c r="S348" s="407"/>
      <c r="T348" s="407"/>
      <c r="U348" s="408"/>
      <c r="V348" s="37"/>
      <c r="W348" s="37"/>
      <c r="X348" s="37"/>
      <c r="Y348" s="37"/>
      <c r="Z348" s="37"/>
      <c r="AA348" s="37"/>
      <c r="AB348" s="37"/>
      <c r="AC348" s="37"/>
      <c r="AD348" s="37"/>
      <c r="AE348" s="37"/>
      <c r="AF348" s="37"/>
      <c r="AG348" s="37"/>
      <c r="AH348" s="37"/>
      <c r="AI348" s="37"/>
    </row>
    <row r="349" spans="1:35" ht="138" customHeight="1">
      <c r="A349" s="202" t="s">
        <v>686</v>
      </c>
      <c r="B349" s="203"/>
      <c r="C349" s="203"/>
      <c r="D349" s="203"/>
      <c r="E349" s="203"/>
      <c r="F349" s="40"/>
      <c r="G349" s="168" t="str">
        <f>IF(F349="Si / Yes","Describe the practices implemented for the conservation and protection of water resources.","")</f>
        <v/>
      </c>
      <c r="H349" s="168"/>
      <c r="I349" s="168"/>
      <c r="J349" s="226"/>
      <c r="K349" s="226"/>
      <c r="L349" s="226"/>
      <c r="M349" s="226"/>
      <c r="N349" s="226"/>
      <c r="O349" s="226"/>
      <c r="P349" s="226"/>
      <c r="Q349" s="227"/>
      <c r="R349" s="406"/>
      <c r="S349" s="407"/>
      <c r="T349" s="407"/>
      <c r="U349" s="408"/>
    </row>
    <row r="350" spans="1:35" ht="147" customHeight="1">
      <c r="A350" s="202" t="s">
        <v>516</v>
      </c>
      <c r="B350" s="203"/>
      <c r="C350" s="203"/>
      <c r="D350" s="203"/>
      <c r="E350" s="203"/>
      <c r="F350" s="40"/>
      <c r="G350" s="168" t="str">
        <f>IF(F350="Si / Yes","Describe the practices implemented for the treatment of water used for irrigation, detail if substances are used to improve the physicochemical characteristics (such as pH, hardness) of the water or to treat microorganisms.","")</f>
        <v/>
      </c>
      <c r="H350" s="168"/>
      <c r="I350" s="168"/>
      <c r="J350" s="226"/>
      <c r="K350" s="226"/>
      <c r="L350" s="226"/>
      <c r="M350" s="226"/>
      <c r="N350" s="203" t="s">
        <v>700</v>
      </c>
      <c r="O350" s="203"/>
      <c r="P350" s="230"/>
      <c r="Q350" s="231"/>
      <c r="R350" s="406"/>
      <c r="S350" s="407"/>
      <c r="T350" s="407"/>
      <c r="U350" s="408"/>
    </row>
    <row r="351" spans="1:35" ht="29.25" customHeight="1">
      <c r="A351" s="260" t="str">
        <f>IF(P350="Si / Yes","Place all inputs used in water treatment on the input sheet.","")</f>
        <v/>
      </c>
      <c r="B351" s="261"/>
      <c r="C351" s="261"/>
      <c r="D351" s="261"/>
      <c r="E351" s="261"/>
      <c r="F351" s="261"/>
      <c r="G351" s="261"/>
      <c r="H351" s="261"/>
      <c r="I351" s="261"/>
      <c r="J351" s="261"/>
      <c r="K351" s="261"/>
      <c r="L351" s="261"/>
      <c r="M351" s="261"/>
      <c r="N351" s="261"/>
      <c r="O351" s="261"/>
      <c r="P351" s="261"/>
      <c r="Q351" s="262"/>
      <c r="R351" s="406"/>
      <c r="S351" s="407"/>
      <c r="T351" s="407"/>
      <c r="U351" s="408"/>
    </row>
    <row r="352" spans="1:35" ht="89.25" customHeight="1" thickBot="1">
      <c r="A352" s="202" t="s">
        <v>701</v>
      </c>
      <c r="B352" s="203"/>
      <c r="C352" s="203"/>
      <c r="D352" s="203"/>
      <c r="E352" s="154"/>
      <c r="F352" s="168" t="str">
        <f>IF(E352="Si / Yes","Describe the records implemented for irrigation monitoring and/or irrigation water treatment.","")</f>
        <v/>
      </c>
      <c r="G352" s="168"/>
      <c r="H352" s="168"/>
      <c r="I352" s="226"/>
      <c r="J352" s="226"/>
      <c r="K352" s="226"/>
      <c r="L352" s="226"/>
      <c r="M352" s="226"/>
      <c r="N352" s="226"/>
      <c r="O352" s="226"/>
      <c r="P352" s="226"/>
      <c r="Q352" s="227"/>
      <c r="R352" s="409"/>
      <c r="S352" s="410"/>
      <c r="T352" s="410"/>
      <c r="U352" s="411"/>
    </row>
    <row r="353" spans="1:21" ht="58.95" customHeight="1" thickBot="1">
      <c r="A353" s="78"/>
      <c r="B353" s="54"/>
      <c r="C353" s="54"/>
      <c r="D353" s="54"/>
      <c r="E353" s="54"/>
      <c r="F353" s="54"/>
      <c r="G353" s="54"/>
      <c r="H353" s="54"/>
      <c r="I353" s="54"/>
      <c r="J353" s="54"/>
      <c r="K353" s="54"/>
      <c r="L353" s="54"/>
      <c r="M353" s="54"/>
      <c r="N353" s="54"/>
      <c r="O353" s="54"/>
      <c r="P353" s="54"/>
      <c r="Q353" s="79"/>
      <c r="R353" s="195" t="s">
        <v>560</v>
      </c>
      <c r="S353" s="196"/>
      <c r="T353" s="196"/>
      <c r="U353" s="197"/>
    </row>
    <row r="354" spans="1:21" ht="34.5" customHeight="1">
      <c r="A354" s="249" t="s">
        <v>806</v>
      </c>
      <c r="B354" s="250"/>
      <c r="C354" s="250"/>
      <c r="D354" s="250"/>
      <c r="E354" s="250"/>
      <c r="F354" s="250"/>
      <c r="G354" s="250"/>
      <c r="H354" s="250"/>
      <c r="I354" s="250"/>
      <c r="J354" s="250"/>
      <c r="K354" s="250"/>
      <c r="L354" s="250"/>
      <c r="M354" s="250"/>
      <c r="N354" s="250"/>
      <c r="O354" s="250"/>
      <c r="P354" s="250"/>
      <c r="Q354" s="251"/>
      <c r="R354" s="74" t="s">
        <v>561</v>
      </c>
      <c r="S354" s="30" t="s">
        <v>553</v>
      </c>
      <c r="T354" s="30" t="s">
        <v>554</v>
      </c>
      <c r="U354" s="52" t="s">
        <v>555</v>
      </c>
    </row>
    <row r="355" spans="1:21" s="36" customFormat="1" ht="34.5" customHeight="1">
      <c r="A355" s="255" t="s">
        <v>547</v>
      </c>
      <c r="B355" s="256"/>
      <c r="C355" s="256"/>
      <c r="D355" s="256"/>
      <c r="E355" s="256"/>
      <c r="F355" s="256"/>
      <c r="G355" s="256"/>
      <c r="H355" s="256"/>
      <c r="I355" s="256"/>
      <c r="J355" s="256"/>
      <c r="K355" s="256"/>
      <c r="L355" s="256"/>
      <c r="M355" s="256"/>
      <c r="N355" s="256"/>
      <c r="O355" s="256"/>
      <c r="P355" s="256"/>
      <c r="Q355" s="257"/>
      <c r="R355" s="75"/>
      <c r="S355" s="25"/>
      <c r="T355" s="25"/>
      <c r="U355" s="53"/>
    </row>
    <row r="356" spans="1:21" ht="99" customHeight="1" thickBot="1">
      <c r="A356" s="89" t="b">
        <v>0</v>
      </c>
      <c r="B356" s="168" t="s">
        <v>251</v>
      </c>
      <c r="C356" s="168"/>
      <c r="D356" s="45" t="b">
        <v>0</v>
      </c>
      <c r="E356" s="168" t="s">
        <v>252</v>
      </c>
      <c r="F356" s="168"/>
      <c r="G356" s="45" t="b">
        <v>0</v>
      </c>
      <c r="H356" s="168" t="s">
        <v>253</v>
      </c>
      <c r="I356" s="168"/>
      <c r="J356" s="45"/>
      <c r="K356" s="168" t="s">
        <v>254</v>
      </c>
      <c r="L356" s="168"/>
      <c r="M356" s="45"/>
      <c r="N356" s="168" t="s">
        <v>255</v>
      </c>
      <c r="O356" s="168"/>
      <c r="P356" s="45" t="b">
        <v>0</v>
      </c>
      <c r="Q356" s="164" t="s">
        <v>230</v>
      </c>
      <c r="R356" s="169" t="s">
        <v>556</v>
      </c>
      <c r="S356" s="170"/>
      <c r="T356" s="170"/>
      <c r="U356" s="171"/>
    </row>
    <row r="357" spans="1:21" ht="110.25" customHeight="1">
      <c r="A357" s="200" t="str">
        <f>IF(P356=TRUE,"8.1.1 If your answer above was OTHER, please detail the type of management of the areas adjacent to the production units: ","")</f>
        <v/>
      </c>
      <c r="B357" s="201"/>
      <c r="C357" s="201"/>
      <c r="D357" s="201"/>
      <c r="E357" s="226"/>
      <c r="F357" s="226"/>
      <c r="G357" s="226"/>
      <c r="H357" s="226"/>
      <c r="I357" s="226"/>
      <c r="J357" s="226"/>
      <c r="K357" s="226"/>
      <c r="L357" s="226"/>
      <c r="M357" s="226"/>
      <c r="N357" s="226"/>
      <c r="O357" s="226"/>
      <c r="P357" s="226"/>
      <c r="Q357" s="227"/>
      <c r="R357" s="184"/>
      <c r="S357" s="185"/>
      <c r="T357" s="185"/>
      <c r="U357" s="186"/>
    </row>
    <row r="358" spans="1:21" ht="110.25" customHeight="1">
      <c r="A358" s="200" t="s">
        <v>624</v>
      </c>
      <c r="B358" s="201"/>
      <c r="C358" s="201"/>
      <c r="D358" s="201"/>
      <c r="E358" s="226"/>
      <c r="F358" s="226"/>
      <c r="G358" s="226"/>
      <c r="H358" s="226"/>
      <c r="I358" s="226"/>
      <c r="J358" s="226"/>
      <c r="K358" s="226"/>
      <c r="L358" s="226"/>
      <c r="M358" s="226"/>
      <c r="N358" s="226"/>
      <c r="O358" s="226"/>
      <c r="P358" s="226"/>
      <c r="Q358" s="227"/>
      <c r="R358" s="175"/>
      <c r="S358" s="176"/>
      <c r="T358" s="176"/>
      <c r="U358" s="177"/>
    </row>
    <row r="359" spans="1:21" ht="49.5" customHeight="1">
      <c r="A359" s="234" t="s">
        <v>808</v>
      </c>
      <c r="B359" s="235"/>
      <c r="C359" s="235"/>
      <c r="D359" s="235"/>
      <c r="E359" s="235"/>
      <c r="F359" s="235"/>
      <c r="G359" s="235"/>
      <c r="H359" s="235"/>
      <c r="I359" s="235"/>
      <c r="J359" s="235"/>
      <c r="K359" s="235"/>
      <c r="L359" s="235"/>
      <c r="M359" s="235"/>
      <c r="N359" s="235"/>
      <c r="O359" s="235"/>
      <c r="P359" s="235"/>
      <c r="Q359" s="236"/>
      <c r="R359" s="175"/>
      <c r="S359" s="176"/>
      <c r="T359" s="176"/>
      <c r="U359" s="177"/>
    </row>
    <row r="360" spans="1:21" ht="75" customHeight="1">
      <c r="A360" s="89" t="b">
        <v>0</v>
      </c>
      <c r="B360" s="203" t="s">
        <v>256</v>
      </c>
      <c r="C360" s="203"/>
      <c r="D360" s="45"/>
      <c r="E360" s="203" t="s">
        <v>257</v>
      </c>
      <c r="F360" s="203"/>
      <c r="G360" s="45" t="b">
        <v>0</v>
      </c>
      <c r="H360" s="203" t="s">
        <v>258</v>
      </c>
      <c r="I360" s="203"/>
      <c r="J360" s="45" t="b">
        <v>0</v>
      </c>
      <c r="K360" s="203" t="s">
        <v>259</v>
      </c>
      <c r="L360" s="203"/>
      <c r="M360" s="45" t="b">
        <v>0</v>
      </c>
      <c r="N360" s="203" t="s">
        <v>230</v>
      </c>
      <c r="O360" s="203"/>
      <c r="P360" s="45" t="b">
        <v>0</v>
      </c>
      <c r="Q360" s="76" t="s">
        <v>260</v>
      </c>
      <c r="R360" s="175"/>
      <c r="S360" s="176"/>
      <c r="T360" s="176"/>
      <c r="U360" s="177"/>
    </row>
    <row r="361" spans="1:21" ht="95.25" customHeight="1">
      <c r="A361" s="202" t="s">
        <v>809</v>
      </c>
      <c r="B361" s="203"/>
      <c r="C361" s="203"/>
      <c r="D361" s="203"/>
      <c r="E361" s="226"/>
      <c r="F361" s="226"/>
      <c r="G361" s="226"/>
      <c r="H361" s="226"/>
      <c r="I361" s="226"/>
      <c r="J361" s="226"/>
      <c r="K361" s="226"/>
      <c r="L361" s="226"/>
      <c r="M361" s="226"/>
      <c r="N361" s="226"/>
      <c r="O361" s="226"/>
      <c r="P361" s="226"/>
      <c r="Q361" s="227"/>
      <c r="R361" s="175"/>
      <c r="S361" s="176"/>
      <c r="T361" s="176"/>
      <c r="U361" s="177"/>
    </row>
    <row r="362" spans="1:21" ht="145.19999999999999" customHeight="1">
      <c r="A362" s="202" t="str">
        <f>IF(A360=TRUE,"8.2.2 If LIVE BARRIERS from the same main crop are used, please describe their management and separation: ","")</f>
        <v/>
      </c>
      <c r="B362" s="203"/>
      <c r="C362" s="203"/>
      <c r="D362" s="203"/>
      <c r="E362" s="226"/>
      <c r="F362" s="226"/>
      <c r="G362" s="226"/>
      <c r="H362" s="226"/>
      <c r="I362" s="226"/>
      <c r="J362" s="226"/>
      <c r="K362" s="226"/>
      <c r="L362" s="226"/>
      <c r="M362" s="226"/>
      <c r="N362" s="226"/>
      <c r="O362" s="226"/>
      <c r="P362" s="226"/>
      <c r="Q362" s="227"/>
      <c r="R362" s="175"/>
      <c r="S362" s="176"/>
      <c r="T362" s="176"/>
      <c r="U362" s="177"/>
    </row>
    <row r="363" spans="1:21" ht="145.19999999999999" customHeight="1">
      <c r="A363" s="345" t="str">
        <f>IF(M360=TRUE,"8.2.3 If your answer above was OTHERS, please detail the type of buffer zone implemented: ","")</f>
        <v/>
      </c>
      <c r="B363" s="190"/>
      <c r="C363" s="190"/>
      <c r="D363" s="439"/>
      <c r="E363" s="440"/>
      <c r="F363" s="441"/>
      <c r="G363" s="441"/>
      <c r="H363" s="441"/>
      <c r="I363" s="441"/>
      <c r="J363" s="441"/>
      <c r="K363" s="441"/>
      <c r="L363" s="441"/>
      <c r="M363" s="441"/>
      <c r="N363" s="441"/>
      <c r="O363" s="441"/>
      <c r="P363" s="441"/>
      <c r="Q363" s="442"/>
      <c r="R363" s="175"/>
      <c r="S363" s="176"/>
      <c r="T363" s="176"/>
      <c r="U363" s="177"/>
    </row>
    <row r="364" spans="1:21" ht="42.75" customHeight="1">
      <c r="A364" s="234" t="s">
        <v>548</v>
      </c>
      <c r="B364" s="235"/>
      <c r="C364" s="235"/>
      <c r="D364" s="235"/>
      <c r="E364" s="235"/>
      <c r="F364" s="235"/>
      <c r="G364" s="235"/>
      <c r="H364" s="235"/>
      <c r="I364" s="235"/>
      <c r="J364" s="235"/>
      <c r="K364" s="235"/>
      <c r="L364" s="235"/>
      <c r="M364" s="235"/>
      <c r="N364" s="235"/>
      <c r="O364" s="235"/>
      <c r="P364" s="235"/>
      <c r="Q364" s="236"/>
      <c r="R364" s="175"/>
      <c r="S364" s="176"/>
      <c r="T364" s="176"/>
      <c r="U364" s="177"/>
    </row>
    <row r="365" spans="1:21" ht="146.25" customHeight="1">
      <c r="A365" s="89" t="b">
        <v>0</v>
      </c>
      <c r="B365" s="203" t="s">
        <v>261</v>
      </c>
      <c r="C365" s="203"/>
      <c r="D365" s="45" t="b">
        <v>0</v>
      </c>
      <c r="E365" s="203" t="s">
        <v>262</v>
      </c>
      <c r="F365" s="203"/>
      <c r="G365" s="45" t="b">
        <v>0</v>
      </c>
      <c r="H365" s="203" t="s">
        <v>263</v>
      </c>
      <c r="I365" s="203"/>
      <c r="J365" s="45"/>
      <c r="K365" s="203" t="s">
        <v>264</v>
      </c>
      <c r="L365" s="203"/>
      <c r="M365" s="45" t="b">
        <v>0</v>
      </c>
      <c r="N365" s="203" t="s">
        <v>230</v>
      </c>
      <c r="O365" s="203"/>
      <c r="P365" s="45" t="b">
        <v>0</v>
      </c>
      <c r="Q365" s="76" t="s">
        <v>260</v>
      </c>
      <c r="R365" s="175"/>
      <c r="S365" s="176"/>
      <c r="T365" s="176"/>
      <c r="U365" s="177"/>
    </row>
    <row r="366" spans="1:21" ht="95.25" customHeight="1">
      <c r="A366" s="202" t="str">
        <f>IF(M365=TRUE,"8.3.1 If your answer above was OTHERS, please briefly detail what you consider to be the main risk of contamination: ","")</f>
        <v/>
      </c>
      <c r="B366" s="203"/>
      <c r="C366" s="203"/>
      <c r="D366" s="203"/>
      <c r="E366" s="253"/>
      <c r="F366" s="253"/>
      <c r="G366" s="253"/>
      <c r="H366" s="253"/>
      <c r="I366" s="253"/>
      <c r="J366" s="253"/>
      <c r="K366" s="253"/>
      <c r="L366" s="253"/>
      <c r="M366" s="253"/>
      <c r="N366" s="253"/>
      <c r="O366" s="253"/>
      <c r="P366" s="253"/>
      <c r="Q366" s="254"/>
      <c r="R366" s="175"/>
      <c r="S366" s="176"/>
      <c r="T366" s="176"/>
      <c r="U366" s="177"/>
    </row>
    <row r="367" spans="1:21" ht="88.5" customHeight="1" thickBot="1">
      <c r="A367" s="202" t="s">
        <v>687</v>
      </c>
      <c r="B367" s="203"/>
      <c r="C367" s="203"/>
      <c r="D367" s="203"/>
      <c r="E367" s="253"/>
      <c r="F367" s="253"/>
      <c r="G367" s="253"/>
      <c r="H367" s="253"/>
      <c r="I367" s="253"/>
      <c r="J367" s="253"/>
      <c r="K367" s="253"/>
      <c r="L367" s="253"/>
      <c r="M367" s="253"/>
      <c r="N367" s="253"/>
      <c r="O367" s="253"/>
      <c r="P367" s="253"/>
      <c r="Q367" s="254"/>
      <c r="R367" s="181"/>
      <c r="S367" s="182"/>
      <c r="T367" s="182"/>
      <c r="U367" s="183"/>
    </row>
    <row r="368" spans="1:21" ht="68.7" customHeight="1" thickBot="1">
      <c r="A368" s="98"/>
      <c r="B368" s="60"/>
      <c r="C368" s="60"/>
      <c r="D368" s="60"/>
      <c r="E368" s="60"/>
      <c r="F368" s="60"/>
      <c r="G368" s="60"/>
      <c r="H368" s="60"/>
      <c r="I368" s="60"/>
      <c r="J368" s="60"/>
      <c r="K368" s="60"/>
      <c r="L368" s="60"/>
      <c r="M368" s="60"/>
      <c r="N368" s="60"/>
      <c r="O368" s="60"/>
      <c r="P368" s="60"/>
      <c r="Q368" s="99"/>
      <c r="R368" s="195" t="s">
        <v>560</v>
      </c>
      <c r="S368" s="196"/>
      <c r="T368" s="196"/>
      <c r="U368" s="197"/>
    </row>
    <row r="369" spans="1:21" ht="47.25" customHeight="1">
      <c r="A369" s="249" t="s">
        <v>688</v>
      </c>
      <c r="B369" s="250"/>
      <c r="C369" s="250"/>
      <c r="D369" s="250"/>
      <c r="E369" s="250"/>
      <c r="F369" s="250"/>
      <c r="G369" s="250"/>
      <c r="H369" s="250"/>
      <c r="I369" s="250"/>
      <c r="J369" s="250"/>
      <c r="K369" s="250"/>
      <c r="L369" s="250"/>
      <c r="M369" s="250"/>
      <c r="N369" s="250"/>
      <c r="O369" s="250"/>
      <c r="P369" s="250"/>
      <c r="Q369" s="251"/>
      <c r="R369" s="74" t="s">
        <v>561</v>
      </c>
      <c r="S369" s="30" t="s">
        <v>553</v>
      </c>
      <c r="T369" s="30" t="s">
        <v>554</v>
      </c>
      <c r="U369" s="52" t="s">
        <v>555</v>
      </c>
    </row>
    <row r="370" spans="1:21" s="36" customFormat="1" ht="43.5" customHeight="1">
      <c r="A370" s="255" t="s">
        <v>549</v>
      </c>
      <c r="B370" s="256"/>
      <c r="C370" s="256"/>
      <c r="D370" s="256"/>
      <c r="E370" s="256"/>
      <c r="F370" s="256"/>
      <c r="G370" s="256"/>
      <c r="H370" s="256"/>
      <c r="I370" s="256"/>
      <c r="J370" s="256"/>
      <c r="K370" s="256"/>
      <c r="L370" s="256"/>
      <c r="M370" s="256"/>
      <c r="N370" s="256"/>
      <c r="O370" s="256"/>
      <c r="P370" s="256"/>
      <c r="Q370" s="257"/>
      <c r="R370" s="75"/>
      <c r="S370" s="25"/>
      <c r="T370" s="25"/>
      <c r="U370" s="53"/>
    </row>
    <row r="371" spans="1:21" ht="74.25" customHeight="1" thickBot="1">
      <c r="A371" s="83" t="s">
        <v>609</v>
      </c>
      <c r="B371" s="56" t="s">
        <v>265</v>
      </c>
      <c r="C371" s="56" t="s">
        <v>266</v>
      </c>
      <c r="D371" s="203" t="s">
        <v>625</v>
      </c>
      <c r="E371" s="203"/>
      <c r="F371" s="203"/>
      <c r="G371" s="203"/>
      <c r="H371" s="203" t="s">
        <v>267</v>
      </c>
      <c r="I371" s="203"/>
      <c r="J371" s="203" t="s">
        <v>268</v>
      </c>
      <c r="K371" s="203"/>
      <c r="L371" s="203"/>
      <c r="M371" s="203"/>
      <c r="N371" s="203"/>
      <c r="O371" s="203" t="s">
        <v>269</v>
      </c>
      <c r="P371" s="203"/>
      <c r="Q371" s="204"/>
      <c r="R371" s="169" t="s">
        <v>556</v>
      </c>
      <c r="S371" s="170"/>
      <c r="T371" s="170"/>
      <c r="U371" s="171"/>
    </row>
    <row r="372" spans="1:21" ht="96" customHeight="1">
      <c r="A372" s="83" t="s">
        <v>609</v>
      </c>
      <c r="B372" s="29" t="s">
        <v>270</v>
      </c>
      <c r="C372" s="29" t="s">
        <v>36</v>
      </c>
      <c r="D372" s="232" t="s">
        <v>271</v>
      </c>
      <c r="E372" s="232"/>
      <c r="F372" s="232"/>
      <c r="G372" s="232"/>
      <c r="H372" s="232" t="s">
        <v>272</v>
      </c>
      <c r="I372" s="232"/>
      <c r="J372" s="232" t="s">
        <v>273</v>
      </c>
      <c r="K372" s="232"/>
      <c r="L372" s="232"/>
      <c r="M372" s="232"/>
      <c r="N372" s="232"/>
      <c r="O372" s="232" t="s">
        <v>274</v>
      </c>
      <c r="P372" s="232"/>
      <c r="Q372" s="233"/>
      <c r="R372" s="184"/>
      <c r="S372" s="185"/>
      <c r="T372" s="185"/>
      <c r="U372" s="186"/>
    </row>
    <row r="373" spans="1:21" ht="61.2" customHeight="1">
      <c r="A373" s="83">
        <v>1</v>
      </c>
      <c r="B373" s="28" t="s">
        <v>270</v>
      </c>
      <c r="C373" s="24"/>
      <c r="D373" s="167"/>
      <c r="E373" s="167"/>
      <c r="F373" s="167"/>
      <c r="G373" s="167"/>
      <c r="H373" s="167"/>
      <c r="I373" s="167"/>
      <c r="J373" s="167"/>
      <c r="K373" s="167"/>
      <c r="L373" s="167"/>
      <c r="M373" s="167"/>
      <c r="N373" s="167"/>
      <c r="O373" s="167"/>
      <c r="P373" s="167"/>
      <c r="Q373" s="245"/>
      <c r="R373" s="175"/>
      <c r="S373" s="176"/>
      <c r="T373" s="176"/>
      <c r="U373" s="177"/>
    </row>
    <row r="374" spans="1:21" ht="116.25" customHeight="1">
      <c r="A374" s="83">
        <v>2</v>
      </c>
      <c r="B374" s="28" t="s">
        <v>275</v>
      </c>
      <c r="C374" s="24"/>
      <c r="D374" s="167"/>
      <c r="E374" s="167"/>
      <c r="F374" s="167"/>
      <c r="G374" s="167"/>
      <c r="H374" s="167"/>
      <c r="I374" s="167"/>
      <c r="J374" s="167"/>
      <c r="K374" s="167"/>
      <c r="L374" s="167"/>
      <c r="M374" s="167"/>
      <c r="N374" s="167"/>
      <c r="O374" s="167"/>
      <c r="P374" s="167"/>
      <c r="Q374" s="245"/>
      <c r="R374" s="175"/>
      <c r="S374" s="176"/>
      <c r="T374" s="176"/>
      <c r="U374" s="177"/>
    </row>
    <row r="375" spans="1:21" ht="102" customHeight="1">
      <c r="A375" s="83">
        <v>3</v>
      </c>
      <c r="B375" s="28" t="s">
        <v>276</v>
      </c>
      <c r="C375" s="24"/>
      <c r="D375" s="167"/>
      <c r="E375" s="167"/>
      <c r="F375" s="167"/>
      <c r="G375" s="167"/>
      <c r="H375" s="167"/>
      <c r="I375" s="167"/>
      <c r="J375" s="167"/>
      <c r="K375" s="167"/>
      <c r="L375" s="167"/>
      <c r="M375" s="167"/>
      <c r="N375" s="167"/>
      <c r="O375" s="167"/>
      <c r="P375" s="167"/>
      <c r="Q375" s="245"/>
      <c r="R375" s="175"/>
      <c r="S375" s="176"/>
      <c r="T375" s="176"/>
      <c r="U375" s="177"/>
    </row>
    <row r="376" spans="1:21" ht="147" customHeight="1">
      <c r="A376" s="83">
        <v>4</v>
      </c>
      <c r="B376" s="28" t="s">
        <v>614</v>
      </c>
      <c r="C376" s="24"/>
      <c r="D376" s="167"/>
      <c r="E376" s="167"/>
      <c r="F376" s="167"/>
      <c r="G376" s="167"/>
      <c r="H376" s="167"/>
      <c r="I376" s="167"/>
      <c r="J376" s="167"/>
      <c r="K376" s="167"/>
      <c r="L376" s="167"/>
      <c r="M376" s="167"/>
      <c r="N376" s="167"/>
      <c r="O376" s="167"/>
      <c r="P376" s="167"/>
      <c r="Q376" s="245"/>
      <c r="R376" s="175"/>
      <c r="S376" s="176"/>
      <c r="T376" s="176"/>
      <c r="U376" s="177"/>
    </row>
    <row r="377" spans="1:21" ht="61.5" customHeight="1">
      <c r="A377" s="83">
        <v>5</v>
      </c>
      <c r="B377" s="28" t="s">
        <v>277</v>
      </c>
      <c r="C377" s="24"/>
      <c r="D377" s="167"/>
      <c r="E377" s="167"/>
      <c r="F377" s="167"/>
      <c r="G377" s="167"/>
      <c r="H377" s="167"/>
      <c r="I377" s="167"/>
      <c r="J377" s="167"/>
      <c r="K377" s="167"/>
      <c r="L377" s="167"/>
      <c r="M377" s="167"/>
      <c r="N377" s="167"/>
      <c r="O377" s="167"/>
      <c r="P377" s="167"/>
      <c r="Q377" s="245"/>
      <c r="R377" s="175"/>
      <c r="S377" s="176"/>
      <c r="T377" s="176"/>
      <c r="U377" s="177"/>
    </row>
    <row r="378" spans="1:21" ht="93" customHeight="1">
      <c r="A378" s="83">
        <v>6</v>
      </c>
      <c r="B378" s="28" t="s">
        <v>278</v>
      </c>
      <c r="C378" s="24"/>
      <c r="D378" s="167"/>
      <c r="E378" s="167"/>
      <c r="F378" s="167"/>
      <c r="G378" s="167"/>
      <c r="H378" s="167"/>
      <c r="I378" s="167"/>
      <c r="J378" s="167"/>
      <c r="K378" s="167"/>
      <c r="L378" s="167"/>
      <c r="M378" s="167"/>
      <c r="N378" s="167"/>
      <c r="O378" s="167"/>
      <c r="P378" s="167"/>
      <c r="Q378" s="245"/>
      <c r="R378" s="175"/>
      <c r="S378" s="176"/>
      <c r="T378" s="176"/>
      <c r="U378" s="177"/>
    </row>
    <row r="379" spans="1:21" ht="78" customHeight="1">
      <c r="A379" s="83">
        <v>7</v>
      </c>
      <c r="B379" s="28" t="s">
        <v>279</v>
      </c>
      <c r="C379" s="24"/>
      <c r="D379" s="167"/>
      <c r="E379" s="167"/>
      <c r="F379" s="167"/>
      <c r="G379" s="167"/>
      <c r="H379" s="167"/>
      <c r="I379" s="167"/>
      <c r="J379" s="167"/>
      <c r="K379" s="167"/>
      <c r="L379" s="167"/>
      <c r="M379" s="167"/>
      <c r="N379" s="167"/>
      <c r="O379" s="167"/>
      <c r="P379" s="167"/>
      <c r="Q379" s="245"/>
      <c r="R379" s="175"/>
      <c r="S379" s="176"/>
      <c r="T379" s="176"/>
      <c r="U379" s="177"/>
    </row>
    <row r="380" spans="1:21" ht="78" customHeight="1">
      <c r="A380" s="83">
        <v>8</v>
      </c>
      <c r="B380" s="28" t="s">
        <v>230</v>
      </c>
      <c r="C380" s="24"/>
      <c r="D380" s="192"/>
      <c r="E380" s="193"/>
      <c r="F380" s="193"/>
      <c r="G380" s="252"/>
      <c r="H380" s="192"/>
      <c r="I380" s="252"/>
      <c r="J380" s="192"/>
      <c r="K380" s="193"/>
      <c r="L380" s="193"/>
      <c r="M380" s="193"/>
      <c r="N380" s="252"/>
      <c r="O380" s="192"/>
      <c r="P380" s="193"/>
      <c r="Q380" s="194"/>
      <c r="R380" s="178"/>
      <c r="S380" s="179"/>
      <c r="T380" s="179"/>
      <c r="U380" s="180"/>
    </row>
    <row r="381" spans="1:21" ht="47.25" customHeight="1">
      <c r="A381" s="390" t="s">
        <v>689</v>
      </c>
      <c r="B381" s="391"/>
      <c r="C381" s="391"/>
      <c r="D381" s="391"/>
      <c r="E381" s="391"/>
      <c r="F381" s="391"/>
      <c r="G381" s="391"/>
      <c r="H381" s="391"/>
      <c r="I381" s="391"/>
      <c r="J381" s="391"/>
      <c r="K381" s="391"/>
      <c r="L381" s="391"/>
      <c r="M381" s="391"/>
      <c r="N381" s="391"/>
      <c r="O381" s="391"/>
      <c r="P381" s="391"/>
      <c r="Q381" s="392"/>
      <c r="R381" s="74" t="s">
        <v>561</v>
      </c>
      <c r="S381" s="30" t="s">
        <v>553</v>
      </c>
      <c r="T381" s="30" t="s">
        <v>554</v>
      </c>
      <c r="U381" s="52" t="s">
        <v>555</v>
      </c>
    </row>
    <row r="382" spans="1:21" ht="86.25" customHeight="1">
      <c r="A382" s="202" t="s">
        <v>517</v>
      </c>
      <c r="B382" s="203"/>
      <c r="C382" s="203"/>
      <c r="D382" s="203"/>
      <c r="E382" s="40"/>
      <c r="F382" s="168" t="str">
        <f>IF(E382="Si / Yes","Describe the cleaning procedures for harvesting and post-harvesting equipment and tools.","")</f>
        <v/>
      </c>
      <c r="G382" s="168"/>
      <c r="H382" s="168"/>
      <c r="I382" s="226"/>
      <c r="J382" s="226"/>
      <c r="K382" s="226"/>
      <c r="L382" s="226"/>
      <c r="M382" s="226"/>
      <c r="N382" s="226"/>
      <c r="O382" s="226"/>
      <c r="P382" s="226"/>
      <c r="Q382" s="227"/>
      <c r="R382" s="75"/>
      <c r="S382" s="25"/>
      <c r="T382" s="25"/>
      <c r="U382" s="53"/>
    </row>
    <row r="383" spans="1:21" ht="111.6" customHeight="1">
      <c r="A383" s="202" t="s">
        <v>518</v>
      </c>
      <c r="B383" s="203"/>
      <c r="C383" s="203"/>
      <c r="D383" s="203"/>
      <c r="E383" s="40"/>
      <c r="F383" s="168" t="str">
        <f>IF(E383="Si / Yes","Describe the procedures for preventing contamination of harvested products.","")</f>
        <v/>
      </c>
      <c r="G383" s="168"/>
      <c r="H383" s="168"/>
      <c r="I383" s="226"/>
      <c r="J383" s="226"/>
      <c r="K383" s="226"/>
      <c r="L383" s="226"/>
      <c r="M383" s="226"/>
      <c r="N383" s="226"/>
      <c r="O383" s="226"/>
      <c r="P383" s="226"/>
      <c r="Q383" s="227"/>
      <c r="R383" s="169" t="s">
        <v>556</v>
      </c>
      <c r="S383" s="170"/>
      <c r="T383" s="170"/>
      <c r="U383" s="171"/>
    </row>
    <row r="384" spans="1:21" ht="141" customHeight="1">
      <c r="A384" s="202" t="s">
        <v>519</v>
      </c>
      <c r="B384" s="203"/>
      <c r="C384" s="203"/>
      <c r="D384" s="203"/>
      <c r="E384" s="40"/>
      <c r="F384" s="168" t="str">
        <f>IF(E384="Si / Yes","Describe these cleaning practices implemented, detail if cleaning and sanitizing substances are used.","")</f>
        <v/>
      </c>
      <c r="G384" s="168"/>
      <c r="H384" s="168"/>
      <c r="I384" s="226"/>
      <c r="J384" s="226"/>
      <c r="K384" s="226"/>
      <c r="L384" s="226"/>
      <c r="M384" s="226"/>
      <c r="N384" s="203" t="s">
        <v>697</v>
      </c>
      <c r="O384" s="203"/>
      <c r="P384" s="230"/>
      <c r="Q384" s="231"/>
      <c r="R384" s="172"/>
      <c r="S384" s="173"/>
      <c r="T384" s="173"/>
      <c r="U384" s="174"/>
    </row>
    <row r="385" spans="1:21" ht="40.5" customHeight="1">
      <c r="A385" s="387" t="str">
        <f>IF(P384="Si / Yes","Complete the input sheet with information on the cleaning and sanitizing substitutes used.","")</f>
        <v/>
      </c>
      <c r="B385" s="388"/>
      <c r="C385" s="388"/>
      <c r="D385" s="388"/>
      <c r="E385" s="388"/>
      <c r="F385" s="388"/>
      <c r="G385" s="388"/>
      <c r="H385" s="388"/>
      <c r="I385" s="388"/>
      <c r="J385" s="388"/>
      <c r="K385" s="388"/>
      <c r="L385" s="388"/>
      <c r="M385" s="388"/>
      <c r="N385" s="388"/>
      <c r="O385" s="388"/>
      <c r="P385" s="388"/>
      <c r="Q385" s="389"/>
      <c r="R385" s="175"/>
      <c r="S385" s="176"/>
      <c r="T385" s="176"/>
      <c r="U385" s="177"/>
    </row>
    <row r="386" spans="1:21" ht="109.2" customHeight="1">
      <c r="A386" s="202" t="s">
        <v>698</v>
      </c>
      <c r="B386" s="203"/>
      <c r="C386" s="203"/>
      <c r="D386" s="203"/>
      <c r="E386" s="40"/>
      <c r="F386" s="168" t="str">
        <f>IF(E386="Si / Yes","Describe what documents you have on procurement of external supplies","")</f>
        <v/>
      </c>
      <c r="G386" s="168"/>
      <c r="H386" s="168"/>
      <c r="I386" s="226"/>
      <c r="J386" s="226"/>
      <c r="K386" s="226"/>
      <c r="L386" s="226"/>
      <c r="M386" s="226"/>
      <c r="N386" s="226"/>
      <c r="O386" s="226"/>
      <c r="P386" s="226"/>
      <c r="Q386" s="227"/>
      <c r="R386" s="175"/>
      <c r="S386" s="176"/>
      <c r="T386" s="176"/>
      <c r="U386" s="177"/>
    </row>
    <row r="387" spans="1:21" ht="120" customHeight="1">
      <c r="A387" s="202" t="s">
        <v>699</v>
      </c>
      <c r="B387" s="203"/>
      <c r="C387" s="203"/>
      <c r="D387" s="203"/>
      <c r="E387" s="40"/>
      <c r="F387" s="168" t="str">
        <f>IF(E387="Si / Yes","Describe the documents on the inputs you have available","")</f>
        <v/>
      </c>
      <c r="G387" s="168"/>
      <c r="H387" s="168"/>
      <c r="I387" s="226"/>
      <c r="J387" s="226"/>
      <c r="K387" s="226"/>
      <c r="L387" s="226"/>
      <c r="M387" s="226"/>
      <c r="N387" s="226"/>
      <c r="O387" s="226"/>
      <c r="P387" s="226"/>
      <c r="Q387" s="227"/>
      <c r="R387" s="175"/>
      <c r="S387" s="176"/>
      <c r="T387" s="176"/>
      <c r="U387" s="177"/>
    </row>
    <row r="388" spans="1:21" ht="80.7" customHeight="1" thickBot="1">
      <c r="A388" s="202" t="s">
        <v>792</v>
      </c>
      <c r="B388" s="203"/>
      <c r="C388" s="203"/>
      <c r="D388" s="203"/>
      <c r="E388" s="40"/>
      <c r="F388" s="168" t="str">
        <f>IF(E388="Si / Yes","Detail cleaning, sanitation and maintenance records:","")</f>
        <v/>
      </c>
      <c r="G388" s="168"/>
      <c r="H388" s="168"/>
      <c r="I388" s="226"/>
      <c r="J388" s="226"/>
      <c r="K388" s="226"/>
      <c r="L388" s="226"/>
      <c r="M388" s="226"/>
      <c r="N388" s="226"/>
      <c r="O388" s="226"/>
      <c r="P388" s="226"/>
      <c r="Q388" s="227"/>
      <c r="R388" s="181"/>
      <c r="S388" s="182"/>
      <c r="T388" s="182"/>
      <c r="U388" s="183"/>
    </row>
    <row r="389" spans="1:21" ht="55.5" customHeight="1" thickBot="1">
      <c r="A389" s="78"/>
      <c r="B389" s="54"/>
      <c r="C389" s="54"/>
      <c r="D389" s="54"/>
      <c r="E389" s="54"/>
      <c r="F389" s="54"/>
      <c r="G389" s="54"/>
      <c r="H389" s="54"/>
      <c r="I389" s="54"/>
      <c r="J389" s="54"/>
      <c r="K389" s="54"/>
      <c r="L389" s="54"/>
      <c r="M389" s="54"/>
      <c r="N389" s="54"/>
      <c r="O389" s="54"/>
      <c r="P389" s="54"/>
      <c r="Q389" s="79"/>
      <c r="R389" s="195" t="s">
        <v>560</v>
      </c>
      <c r="S389" s="196"/>
      <c r="T389" s="196"/>
      <c r="U389" s="197"/>
    </row>
    <row r="390" spans="1:21" ht="48" customHeight="1">
      <c r="A390" s="249" t="s">
        <v>690</v>
      </c>
      <c r="B390" s="250"/>
      <c r="C390" s="250"/>
      <c r="D390" s="250"/>
      <c r="E390" s="250"/>
      <c r="F390" s="250"/>
      <c r="G390" s="250"/>
      <c r="H390" s="250"/>
      <c r="I390" s="250"/>
      <c r="J390" s="250"/>
      <c r="K390" s="250"/>
      <c r="L390" s="250"/>
      <c r="M390" s="250"/>
      <c r="N390" s="250"/>
      <c r="O390" s="250"/>
      <c r="P390" s="250"/>
      <c r="Q390" s="251"/>
      <c r="R390" s="74" t="s">
        <v>561</v>
      </c>
      <c r="S390" s="30" t="s">
        <v>553</v>
      </c>
      <c r="T390" s="30" t="s">
        <v>554</v>
      </c>
      <c r="U390" s="52" t="s">
        <v>555</v>
      </c>
    </row>
    <row r="391" spans="1:21" s="36" customFormat="1" ht="43.2" customHeight="1">
      <c r="A391" s="255" t="s">
        <v>550</v>
      </c>
      <c r="B391" s="256"/>
      <c r="C391" s="256"/>
      <c r="D391" s="256"/>
      <c r="E391" s="256"/>
      <c r="F391" s="256"/>
      <c r="G391" s="256"/>
      <c r="H391" s="256"/>
      <c r="I391" s="256"/>
      <c r="J391" s="256"/>
      <c r="K391" s="256"/>
      <c r="L391" s="256"/>
      <c r="M391" s="256"/>
      <c r="N391" s="256"/>
      <c r="O391" s="256"/>
      <c r="P391" s="256"/>
      <c r="Q391" s="257"/>
      <c r="R391" s="75"/>
      <c r="S391" s="25"/>
      <c r="T391" s="25"/>
      <c r="U391" s="53"/>
    </row>
    <row r="392" spans="1:21" ht="38.700000000000003" customHeight="1" thickBot="1">
      <c r="A392" s="234" t="s">
        <v>520</v>
      </c>
      <c r="B392" s="235"/>
      <c r="C392" s="235"/>
      <c r="D392" s="235"/>
      <c r="E392" s="235"/>
      <c r="F392" s="235"/>
      <c r="G392" s="235"/>
      <c r="H392" s="235"/>
      <c r="I392" s="235"/>
      <c r="J392" s="235"/>
      <c r="K392" s="235"/>
      <c r="L392" s="235"/>
      <c r="M392" s="235"/>
      <c r="N392" s="235"/>
      <c r="O392" s="235"/>
      <c r="P392" s="235"/>
      <c r="Q392" s="236"/>
      <c r="R392" s="169" t="s">
        <v>556</v>
      </c>
      <c r="S392" s="170"/>
      <c r="T392" s="170"/>
      <c r="U392" s="171"/>
    </row>
    <row r="393" spans="1:21" ht="143.25" customHeight="1">
      <c r="A393" s="89" t="b">
        <v>0</v>
      </c>
      <c r="B393" s="203" t="s">
        <v>280</v>
      </c>
      <c r="C393" s="203"/>
      <c r="D393" s="45" t="b">
        <v>0</v>
      </c>
      <c r="E393" s="203" t="s">
        <v>281</v>
      </c>
      <c r="F393" s="203"/>
      <c r="G393" s="45" t="b">
        <v>0</v>
      </c>
      <c r="H393" s="203" t="s">
        <v>282</v>
      </c>
      <c r="I393" s="203"/>
      <c r="J393" s="45" t="b">
        <v>0</v>
      </c>
      <c r="K393" s="203" t="s">
        <v>283</v>
      </c>
      <c r="L393" s="203"/>
      <c r="M393" s="45" t="b">
        <v>0</v>
      </c>
      <c r="N393" s="203" t="s">
        <v>791</v>
      </c>
      <c r="O393" s="203"/>
      <c r="P393" s="45" t="b">
        <v>0</v>
      </c>
      <c r="Q393" s="76" t="s">
        <v>230</v>
      </c>
      <c r="R393" s="184"/>
      <c r="S393" s="185"/>
      <c r="T393" s="185"/>
      <c r="U393" s="186"/>
    </row>
    <row r="394" spans="1:21" ht="77.7" customHeight="1">
      <c r="A394" s="202" t="str">
        <f>IF(P393=TRUE,"10.1 If your answer above was OTHERS, please detail how the products will be marketed:","")</f>
        <v/>
      </c>
      <c r="B394" s="203"/>
      <c r="C394" s="203"/>
      <c r="D394" s="203"/>
      <c r="E394" s="253"/>
      <c r="F394" s="253"/>
      <c r="G394" s="253"/>
      <c r="H394" s="253"/>
      <c r="I394" s="253"/>
      <c r="J394" s="253"/>
      <c r="K394" s="253"/>
      <c r="L394" s="253"/>
      <c r="M394" s="253"/>
      <c r="N394" s="253"/>
      <c r="O394" s="253"/>
      <c r="P394" s="253"/>
      <c r="Q394" s="254"/>
      <c r="R394" s="175"/>
      <c r="S394" s="176"/>
      <c r="T394" s="176"/>
      <c r="U394" s="177"/>
    </row>
    <row r="395" spans="1:21" ht="126" customHeight="1">
      <c r="A395" s="202" t="s">
        <v>691</v>
      </c>
      <c r="B395" s="203"/>
      <c r="C395" s="203"/>
      <c r="D395" s="203"/>
      <c r="E395" s="253"/>
      <c r="F395" s="253"/>
      <c r="G395" s="253"/>
      <c r="H395" s="253"/>
      <c r="I395" s="253"/>
      <c r="J395" s="253"/>
      <c r="K395" s="253"/>
      <c r="L395" s="253"/>
      <c r="M395" s="253"/>
      <c r="N395" s="253"/>
      <c r="O395" s="253"/>
      <c r="P395" s="253"/>
      <c r="Q395" s="254"/>
      <c r="R395" s="175"/>
      <c r="S395" s="176"/>
      <c r="T395" s="176"/>
      <c r="U395" s="177"/>
    </row>
    <row r="396" spans="1:21" ht="100.2" customHeight="1">
      <c r="A396" s="202" t="s">
        <v>692</v>
      </c>
      <c r="B396" s="203"/>
      <c r="C396" s="203"/>
      <c r="D396" s="203"/>
      <c r="E396" s="40"/>
      <c r="F396" s="168" t="str">
        <f>IF(E396="Si / Yes", "Describe the traceability system implemented, as well as the person(s) responsible for the implementation of such system in your operation.", "")</f>
        <v/>
      </c>
      <c r="G396" s="168"/>
      <c r="H396" s="168"/>
      <c r="I396" s="247"/>
      <c r="J396" s="247"/>
      <c r="K396" s="247"/>
      <c r="L396" s="247"/>
      <c r="M396" s="247"/>
      <c r="N396" s="247"/>
      <c r="O396" s="247"/>
      <c r="P396" s="247"/>
      <c r="Q396" s="248"/>
      <c r="R396" s="175"/>
      <c r="S396" s="176"/>
      <c r="T396" s="176"/>
      <c r="U396" s="177"/>
    </row>
    <row r="397" spans="1:21" ht="100.2" customHeight="1">
      <c r="A397" s="202" t="s">
        <v>693</v>
      </c>
      <c r="B397" s="203"/>
      <c r="C397" s="203"/>
      <c r="D397" s="203"/>
      <c r="E397" s="40"/>
      <c r="F397" s="168" t="str">
        <f>IF(E397="Si / Yes", "Describe how you define a product LOT, as well as how it is coded.", "")</f>
        <v/>
      </c>
      <c r="G397" s="168"/>
      <c r="H397" s="168"/>
      <c r="I397" s="247"/>
      <c r="J397" s="247"/>
      <c r="K397" s="247"/>
      <c r="L397" s="247"/>
      <c r="M397" s="247"/>
      <c r="N397" s="247"/>
      <c r="O397" s="247"/>
      <c r="P397" s="247"/>
      <c r="Q397" s="248"/>
      <c r="R397" s="175"/>
      <c r="S397" s="176"/>
      <c r="T397" s="176"/>
      <c r="U397" s="177"/>
    </row>
    <row r="398" spans="1:21" ht="113.7" customHeight="1">
      <c r="A398" s="202" t="s">
        <v>694</v>
      </c>
      <c r="B398" s="203"/>
      <c r="C398" s="203"/>
      <c r="D398" s="203"/>
      <c r="E398" s="40"/>
      <c r="F398" s="168" t="str">
        <f>IF(E398="Si / Yes", "Describe the mass balance control system implemented, as well as the person(s) responsible for the implementation of such system in your operation.", "")</f>
        <v/>
      </c>
      <c r="G398" s="168"/>
      <c r="H398" s="168"/>
      <c r="I398" s="247"/>
      <c r="J398" s="247"/>
      <c r="K398" s="247"/>
      <c r="L398" s="247"/>
      <c r="M398" s="247"/>
      <c r="N398" s="247"/>
      <c r="O398" s="247"/>
      <c r="P398" s="247"/>
      <c r="Q398" s="248"/>
      <c r="R398" s="175"/>
      <c r="S398" s="176"/>
      <c r="T398" s="176"/>
      <c r="U398" s="177"/>
    </row>
    <row r="399" spans="1:21" ht="112.2" customHeight="1">
      <c r="A399" s="202" t="s">
        <v>695</v>
      </c>
      <c r="B399" s="203"/>
      <c r="C399" s="203"/>
      <c r="D399" s="203"/>
      <c r="E399" s="40"/>
      <c r="F399" s="168" t="str">
        <f>IF(E399="Si / Yes","Detail label information","")</f>
        <v/>
      </c>
      <c r="G399" s="168"/>
      <c r="H399" s="168"/>
      <c r="I399" s="247"/>
      <c r="J399" s="247"/>
      <c r="K399" s="247"/>
      <c r="L399" s="247"/>
      <c r="M399" s="247"/>
      <c r="N399" s="247"/>
      <c r="O399" s="247"/>
      <c r="P399" s="258" t="str">
        <f>IF(E399="Si / Yes","Please complete the LABELS sheet.","")</f>
        <v/>
      </c>
      <c r="Q399" s="259"/>
      <c r="R399" s="175"/>
      <c r="S399" s="176"/>
      <c r="T399" s="176"/>
      <c r="U399" s="177"/>
    </row>
    <row r="400" spans="1:21" ht="92.7" customHeight="1" thickBot="1">
      <c r="A400" s="202" t="s">
        <v>696</v>
      </c>
      <c r="B400" s="203"/>
      <c r="C400" s="203"/>
      <c r="D400" s="203"/>
      <c r="E400" s="40"/>
      <c r="F400" s="168" t="str">
        <f>IF(E400="Si / Yes","Describe the procedure for registering and handling complaints.","")</f>
        <v/>
      </c>
      <c r="G400" s="168"/>
      <c r="H400" s="168"/>
      <c r="I400" s="247"/>
      <c r="J400" s="247"/>
      <c r="K400" s="247"/>
      <c r="L400" s="247"/>
      <c r="M400" s="247"/>
      <c r="N400" s="247"/>
      <c r="O400" s="247"/>
      <c r="P400" s="247"/>
      <c r="Q400" s="248"/>
      <c r="R400" s="181"/>
      <c r="S400" s="182"/>
      <c r="T400" s="182"/>
      <c r="U400" s="183"/>
    </row>
    <row r="401" spans="1:35" ht="64.5" customHeight="1" thickBot="1">
      <c r="A401" s="78"/>
      <c r="B401" s="54"/>
      <c r="C401" s="54"/>
      <c r="D401" s="54"/>
      <c r="E401" s="54"/>
      <c r="F401" s="54"/>
      <c r="G401" s="54"/>
      <c r="H401" s="54"/>
      <c r="I401" s="54"/>
      <c r="J401" s="54"/>
      <c r="K401" s="54"/>
      <c r="L401" s="54"/>
      <c r="M401" s="54"/>
      <c r="N401" s="54"/>
      <c r="O401" s="54"/>
      <c r="P401" s="54"/>
      <c r="Q401" s="79"/>
      <c r="R401" s="195" t="s">
        <v>560</v>
      </c>
      <c r="S401" s="196"/>
      <c r="T401" s="196"/>
      <c r="U401" s="197"/>
    </row>
    <row r="402" spans="1:35" ht="51" customHeight="1">
      <c r="A402" s="249" t="s">
        <v>521</v>
      </c>
      <c r="B402" s="250"/>
      <c r="C402" s="250"/>
      <c r="D402" s="250"/>
      <c r="E402" s="250"/>
      <c r="F402" s="250"/>
      <c r="G402" s="250"/>
      <c r="H402" s="250"/>
      <c r="I402" s="250"/>
      <c r="J402" s="250"/>
      <c r="K402" s="250"/>
      <c r="L402" s="250"/>
      <c r="M402" s="250"/>
      <c r="N402" s="250"/>
      <c r="O402" s="250"/>
      <c r="P402" s="250"/>
      <c r="Q402" s="251"/>
      <c r="R402" s="74" t="s">
        <v>561</v>
      </c>
      <c r="S402" s="30" t="s">
        <v>553</v>
      </c>
      <c r="T402" s="30" t="s">
        <v>554</v>
      </c>
      <c r="U402" s="52" t="s">
        <v>555</v>
      </c>
      <c r="V402" s="37"/>
      <c r="W402" s="37"/>
      <c r="X402" s="37"/>
      <c r="Y402" s="37"/>
      <c r="Z402" s="37"/>
      <c r="AA402" s="37"/>
      <c r="AB402" s="37"/>
      <c r="AC402" s="37"/>
      <c r="AD402" s="37"/>
      <c r="AE402" s="37"/>
      <c r="AF402" s="37"/>
      <c r="AG402" s="37"/>
      <c r="AH402" s="37"/>
      <c r="AI402" s="37"/>
    </row>
    <row r="403" spans="1:35" s="36" customFormat="1" ht="55.95" customHeight="1">
      <c r="A403" s="255" t="s">
        <v>551</v>
      </c>
      <c r="B403" s="256"/>
      <c r="C403" s="256"/>
      <c r="D403" s="256"/>
      <c r="E403" s="256"/>
      <c r="F403" s="256"/>
      <c r="G403" s="256"/>
      <c r="H403" s="256"/>
      <c r="I403" s="256"/>
      <c r="J403" s="256"/>
      <c r="K403" s="256"/>
      <c r="L403" s="256"/>
      <c r="M403" s="256"/>
      <c r="N403" s="256"/>
      <c r="O403" s="256"/>
      <c r="P403" s="256"/>
      <c r="Q403" s="257"/>
      <c r="R403" s="144"/>
      <c r="S403" s="25"/>
      <c r="T403" s="25"/>
      <c r="U403" s="53"/>
    </row>
    <row r="404" spans="1:35" ht="31.2" customHeight="1" thickBot="1">
      <c r="A404" s="77" t="s">
        <v>25</v>
      </c>
      <c r="B404" s="203" t="s">
        <v>284</v>
      </c>
      <c r="C404" s="203"/>
      <c r="D404" s="203"/>
      <c r="E404" s="203"/>
      <c r="F404" s="203"/>
      <c r="G404" s="203"/>
      <c r="H404" s="203"/>
      <c r="I404" s="203"/>
      <c r="J404" s="203"/>
      <c r="K404" s="203"/>
      <c r="L404" s="189" t="s">
        <v>285</v>
      </c>
      <c r="M404" s="190"/>
      <c r="N404" s="190"/>
      <c r="O404" s="190"/>
      <c r="P404" s="190"/>
      <c r="Q404" s="191"/>
      <c r="R404" s="145" t="s">
        <v>750</v>
      </c>
      <c r="S404" s="187" t="s">
        <v>556</v>
      </c>
      <c r="T404" s="187"/>
      <c r="U404" s="188"/>
    </row>
    <row r="405" spans="1:35">
      <c r="A405" s="77">
        <v>1</v>
      </c>
      <c r="B405" s="167"/>
      <c r="C405" s="167"/>
      <c r="D405" s="167"/>
      <c r="E405" s="167"/>
      <c r="F405" s="167"/>
      <c r="G405" s="167"/>
      <c r="H405" s="167"/>
      <c r="I405" s="167"/>
      <c r="J405" s="167"/>
      <c r="K405" s="167"/>
      <c r="L405" s="192"/>
      <c r="M405" s="193"/>
      <c r="N405" s="193"/>
      <c r="O405" s="193"/>
      <c r="P405" s="193"/>
      <c r="Q405" s="194"/>
      <c r="R405" s="161"/>
      <c r="S405" s="185"/>
      <c r="T405" s="185"/>
      <c r="U405" s="186"/>
    </row>
    <row r="406" spans="1:35">
      <c r="A406" s="77">
        <v>2</v>
      </c>
      <c r="B406" s="167"/>
      <c r="C406" s="167"/>
      <c r="D406" s="167"/>
      <c r="E406" s="167"/>
      <c r="F406" s="167"/>
      <c r="G406" s="167"/>
      <c r="H406" s="167"/>
      <c r="I406" s="167"/>
      <c r="J406" s="167"/>
      <c r="K406" s="167"/>
      <c r="L406" s="192"/>
      <c r="M406" s="193"/>
      <c r="N406" s="193"/>
      <c r="O406" s="193"/>
      <c r="P406" s="193"/>
      <c r="Q406" s="194"/>
      <c r="R406" s="144"/>
      <c r="S406" s="176"/>
      <c r="T406" s="176"/>
      <c r="U406" s="177"/>
    </row>
    <row r="407" spans="1:35">
      <c r="A407" s="77">
        <v>3</v>
      </c>
      <c r="B407" s="167"/>
      <c r="C407" s="167"/>
      <c r="D407" s="167"/>
      <c r="E407" s="167"/>
      <c r="F407" s="167"/>
      <c r="G407" s="167"/>
      <c r="H407" s="167"/>
      <c r="I407" s="167"/>
      <c r="J407" s="167"/>
      <c r="K407" s="167"/>
      <c r="L407" s="192"/>
      <c r="M407" s="193"/>
      <c r="N407" s="193"/>
      <c r="O407" s="193"/>
      <c r="P407" s="193"/>
      <c r="Q407" s="194"/>
      <c r="R407" s="144"/>
      <c r="S407" s="176"/>
      <c r="T407" s="176"/>
      <c r="U407" s="177"/>
    </row>
    <row r="408" spans="1:35">
      <c r="A408" s="77">
        <v>4</v>
      </c>
      <c r="B408" s="167"/>
      <c r="C408" s="167"/>
      <c r="D408" s="167"/>
      <c r="E408" s="167"/>
      <c r="F408" s="167"/>
      <c r="G408" s="167"/>
      <c r="H408" s="167"/>
      <c r="I408" s="167"/>
      <c r="J408" s="167"/>
      <c r="K408" s="167"/>
      <c r="L408" s="192"/>
      <c r="M408" s="193"/>
      <c r="N408" s="193"/>
      <c r="O408" s="193"/>
      <c r="P408" s="193"/>
      <c r="Q408" s="194"/>
      <c r="R408" s="144"/>
      <c r="S408" s="176"/>
      <c r="T408" s="176"/>
      <c r="U408" s="177"/>
    </row>
    <row r="409" spans="1:35">
      <c r="A409" s="77">
        <v>5</v>
      </c>
      <c r="B409" s="167"/>
      <c r="C409" s="167"/>
      <c r="D409" s="167"/>
      <c r="E409" s="167"/>
      <c r="F409" s="167"/>
      <c r="G409" s="167"/>
      <c r="H409" s="167"/>
      <c r="I409" s="167"/>
      <c r="J409" s="167"/>
      <c r="K409" s="167"/>
      <c r="L409" s="192"/>
      <c r="M409" s="193"/>
      <c r="N409" s="193"/>
      <c r="O409" s="193"/>
      <c r="P409" s="193"/>
      <c r="Q409" s="194"/>
      <c r="R409" s="144"/>
      <c r="S409" s="176"/>
      <c r="T409" s="176"/>
      <c r="U409" s="177"/>
    </row>
    <row r="410" spans="1:35">
      <c r="A410" s="77">
        <v>6</v>
      </c>
      <c r="B410" s="167"/>
      <c r="C410" s="167"/>
      <c r="D410" s="167"/>
      <c r="E410" s="167"/>
      <c r="F410" s="167"/>
      <c r="G410" s="167"/>
      <c r="H410" s="167"/>
      <c r="I410" s="167"/>
      <c r="J410" s="167"/>
      <c r="K410" s="167"/>
      <c r="L410" s="192"/>
      <c r="M410" s="193"/>
      <c r="N410" s="193"/>
      <c r="O410" s="193"/>
      <c r="P410" s="193"/>
      <c r="Q410" s="194"/>
      <c r="R410" s="144"/>
      <c r="S410" s="176"/>
      <c r="T410" s="176"/>
      <c r="U410" s="177"/>
    </row>
    <row r="411" spans="1:35">
      <c r="A411" s="77">
        <v>7</v>
      </c>
      <c r="B411" s="167"/>
      <c r="C411" s="167"/>
      <c r="D411" s="167"/>
      <c r="E411" s="167"/>
      <c r="F411" s="167"/>
      <c r="G411" s="167"/>
      <c r="H411" s="167"/>
      <c r="I411" s="167"/>
      <c r="J411" s="167"/>
      <c r="K411" s="167"/>
      <c r="L411" s="192"/>
      <c r="M411" s="193"/>
      <c r="N411" s="193"/>
      <c r="O411" s="193"/>
      <c r="P411" s="193"/>
      <c r="Q411" s="194"/>
      <c r="R411" s="144"/>
      <c r="S411" s="176"/>
      <c r="T411" s="176"/>
      <c r="U411" s="177"/>
    </row>
    <row r="412" spans="1:35">
      <c r="A412" s="77">
        <v>8</v>
      </c>
      <c r="B412" s="167"/>
      <c r="C412" s="167"/>
      <c r="D412" s="167"/>
      <c r="E412" s="167"/>
      <c r="F412" s="167"/>
      <c r="G412" s="167"/>
      <c r="H412" s="167"/>
      <c r="I412" s="167"/>
      <c r="J412" s="167"/>
      <c r="K412" s="167"/>
      <c r="L412" s="192"/>
      <c r="M412" s="193"/>
      <c r="N412" s="193"/>
      <c r="O412" s="193"/>
      <c r="P412" s="193"/>
      <c r="Q412" s="194"/>
      <c r="R412" s="144"/>
      <c r="S412" s="176"/>
      <c r="T412" s="176"/>
      <c r="U412" s="177"/>
    </row>
    <row r="413" spans="1:35">
      <c r="A413" s="77">
        <v>9</v>
      </c>
      <c r="B413" s="167"/>
      <c r="C413" s="167"/>
      <c r="D413" s="167"/>
      <c r="E413" s="167"/>
      <c r="F413" s="167"/>
      <c r="G413" s="167"/>
      <c r="H413" s="167"/>
      <c r="I413" s="167"/>
      <c r="J413" s="167"/>
      <c r="K413" s="167"/>
      <c r="L413" s="192"/>
      <c r="M413" s="193"/>
      <c r="N413" s="193"/>
      <c r="O413" s="193"/>
      <c r="P413" s="193"/>
      <c r="Q413" s="194"/>
      <c r="R413" s="144"/>
      <c r="S413" s="176"/>
      <c r="T413" s="176"/>
      <c r="U413" s="177"/>
    </row>
    <row r="414" spans="1:35">
      <c r="A414" s="77">
        <v>10</v>
      </c>
      <c r="B414" s="167"/>
      <c r="C414" s="167"/>
      <c r="D414" s="167"/>
      <c r="E414" s="167"/>
      <c r="F414" s="167"/>
      <c r="G414" s="167"/>
      <c r="H414" s="167"/>
      <c r="I414" s="167"/>
      <c r="J414" s="167"/>
      <c r="K414" s="167"/>
      <c r="L414" s="192"/>
      <c r="M414" s="193"/>
      <c r="N414" s="193"/>
      <c r="O414" s="193"/>
      <c r="P414" s="193"/>
      <c r="Q414" s="194"/>
      <c r="R414" s="144"/>
      <c r="S414" s="176"/>
      <c r="T414" s="176"/>
      <c r="U414" s="177"/>
    </row>
    <row r="415" spans="1:35">
      <c r="A415" s="77">
        <v>11</v>
      </c>
      <c r="B415" s="167"/>
      <c r="C415" s="167"/>
      <c r="D415" s="167"/>
      <c r="E415" s="167"/>
      <c r="F415" s="167"/>
      <c r="G415" s="167"/>
      <c r="H415" s="167"/>
      <c r="I415" s="167"/>
      <c r="J415" s="167"/>
      <c r="K415" s="167"/>
      <c r="L415" s="192"/>
      <c r="M415" s="193"/>
      <c r="N415" s="193"/>
      <c r="O415" s="193"/>
      <c r="P415" s="193"/>
      <c r="Q415" s="194"/>
      <c r="R415" s="144"/>
      <c r="S415" s="176"/>
      <c r="T415" s="176"/>
      <c r="U415" s="177"/>
    </row>
    <row r="416" spans="1:35">
      <c r="A416" s="77">
        <v>12</v>
      </c>
      <c r="B416" s="167"/>
      <c r="C416" s="167"/>
      <c r="D416" s="167"/>
      <c r="E416" s="167"/>
      <c r="F416" s="167"/>
      <c r="G416" s="167"/>
      <c r="H416" s="167"/>
      <c r="I416" s="167"/>
      <c r="J416" s="167"/>
      <c r="K416" s="167"/>
      <c r="L416" s="192"/>
      <c r="M416" s="193"/>
      <c r="N416" s="193"/>
      <c r="O416" s="193"/>
      <c r="P416" s="193"/>
      <c r="Q416" s="194"/>
      <c r="R416" s="144"/>
      <c r="S416" s="176"/>
      <c r="T416" s="176"/>
      <c r="U416" s="177"/>
    </row>
    <row r="417" spans="1:21">
      <c r="A417" s="77">
        <v>13</v>
      </c>
      <c r="B417" s="167"/>
      <c r="C417" s="167"/>
      <c r="D417" s="167"/>
      <c r="E417" s="167"/>
      <c r="F417" s="167"/>
      <c r="G417" s="167"/>
      <c r="H417" s="167"/>
      <c r="I417" s="167"/>
      <c r="J417" s="167"/>
      <c r="K417" s="167"/>
      <c r="L417" s="192"/>
      <c r="M417" s="193"/>
      <c r="N417" s="193"/>
      <c r="O417" s="193"/>
      <c r="P417" s="193"/>
      <c r="Q417" s="194"/>
      <c r="R417" s="144"/>
      <c r="S417" s="176"/>
      <c r="T417" s="176"/>
      <c r="U417" s="177"/>
    </row>
    <row r="418" spans="1:21">
      <c r="A418" s="77">
        <v>14</v>
      </c>
      <c r="B418" s="167"/>
      <c r="C418" s="167"/>
      <c r="D418" s="167"/>
      <c r="E418" s="167"/>
      <c r="F418" s="167"/>
      <c r="G418" s="167"/>
      <c r="H418" s="167"/>
      <c r="I418" s="167"/>
      <c r="J418" s="167"/>
      <c r="K418" s="167"/>
      <c r="L418" s="192"/>
      <c r="M418" s="193"/>
      <c r="N418" s="193"/>
      <c r="O418" s="193"/>
      <c r="P418" s="193"/>
      <c r="Q418" s="194"/>
      <c r="R418" s="144"/>
      <c r="S418" s="176"/>
      <c r="T418" s="176"/>
      <c r="U418" s="177"/>
    </row>
    <row r="419" spans="1:21">
      <c r="A419" s="77">
        <v>15</v>
      </c>
      <c r="B419" s="167"/>
      <c r="C419" s="167"/>
      <c r="D419" s="167"/>
      <c r="E419" s="167"/>
      <c r="F419" s="167"/>
      <c r="G419" s="167"/>
      <c r="H419" s="167"/>
      <c r="I419" s="167"/>
      <c r="J419" s="167"/>
      <c r="K419" s="167"/>
      <c r="L419" s="192"/>
      <c r="M419" s="193"/>
      <c r="N419" s="193"/>
      <c r="O419" s="193"/>
      <c r="P419" s="193"/>
      <c r="Q419" s="194"/>
      <c r="R419" s="144"/>
      <c r="S419" s="176"/>
      <c r="T419" s="176"/>
      <c r="U419" s="177"/>
    </row>
    <row r="420" spans="1:21">
      <c r="A420" s="77">
        <v>16</v>
      </c>
      <c r="B420" s="167"/>
      <c r="C420" s="167"/>
      <c r="D420" s="167"/>
      <c r="E420" s="167"/>
      <c r="F420" s="167"/>
      <c r="G420" s="167"/>
      <c r="H420" s="167"/>
      <c r="I420" s="167"/>
      <c r="J420" s="167"/>
      <c r="K420" s="167"/>
      <c r="L420" s="192"/>
      <c r="M420" s="193"/>
      <c r="N420" s="193"/>
      <c r="O420" s="193"/>
      <c r="P420" s="193"/>
      <c r="Q420" s="194"/>
      <c r="R420" s="144"/>
      <c r="S420" s="176"/>
      <c r="T420" s="176"/>
      <c r="U420" s="177"/>
    </row>
    <row r="421" spans="1:21">
      <c r="A421" s="77">
        <v>17</v>
      </c>
      <c r="B421" s="167"/>
      <c r="C421" s="167"/>
      <c r="D421" s="167"/>
      <c r="E421" s="167"/>
      <c r="F421" s="167"/>
      <c r="G421" s="167"/>
      <c r="H421" s="167"/>
      <c r="I421" s="167"/>
      <c r="J421" s="167"/>
      <c r="K421" s="167"/>
      <c r="L421" s="192"/>
      <c r="M421" s="193"/>
      <c r="N421" s="193"/>
      <c r="O421" s="193"/>
      <c r="P421" s="193"/>
      <c r="Q421" s="194"/>
      <c r="R421" s="144"/>
      <c r="S421" s="176"/>
      <c r="T421" s="176"/>
      <c r="U421" s="177"/>
    </row>
    <row r="422" spans="1:21">
      <c r="A422" s="77">
        <v>18</v>
      </c>
      <c r="B422" s="167"/>
      <c r="C422" s="167"/>
      <c r="D422" s="167"/>
      <c r="E422" s="167"/>
      <c r="F422" s="167"/>
      <c r="G422" s="167"/>
      <c r="H422" s="167"/>
      <c r="I422" s="167"/>
      <c r="J422" s="167"/>
      <c r="K422" s="167"/>
      <c r="L422" s="192"/>
      <c r="M422" s="193"/>
      <c r="N422" s="193"/>
      <c r="O422" s="193"/>
      <c r="P422" s="193"/>
      <c r="Q422" s="194"/>
      <c r="R422" s="144"/>
      <c r="S422" s="176"/>
      <c r="T422" s="176"/>
      <c r="U422" s="177"/>
    </row>
    <row r="423" spans="1:21">
      <c r="A423" s="77">
        <v>19</v>
      </c>
      <c r="B423" s="167"/>
      <c r="C423" s="167"/>
      <c r="D423" s="167"/>
      <c r="E423" s="167"/>
      <c r="F423" s="167"/>
      <c r="G423" s="167"/>
      <c r="H423" s="167"/>
      <c r="I423" s="167"/>
      <c r="J423" s="167"/>
      <c r="K423" s="167"/>
      <c r="L423" s="192"/>
      <c r="M423" s="193"/>
      <c r="N423" s="193"/>
      <c r="O423" s="193"/>
      <c r="P423" s="193"/>
      <c r="Q423" s="194"/>
      <c r="R423" s="144"/>
      <c r="S423" s="176"/>
      <c r="T423" s="176"/>
      <c r="U423" s="177"/>
    </row>
    <row r="424" spans="1:21">
      <c r="A424" s="77">
        <v>20</v>
      </c>
      <c r="B424" s="167"/>
      <c r="C424" s="167"/>
      <c r="D424" s="167"/>
      <c r="E424" s="167"/>
      <c r="F424" s="167"/>
      <c r="G424" s="167"/>
      <c r="H424" s="167"/>
      <c r="I424" s="167"/>
      <c r="J424" s="167"/>
      <c r="K424" s="167"/>
      <c r="L424" s="192"/>
      <c r="M424" s="193"/>
      <c r="N424" s="193"/>
      <c r="O424" s="193"/>
      <c r="P424" s="193"/>
      <c r="Q424" s="194"/>
      <c r="R424" s="144"/>
      <c r="S424" s="179"/>
      <c r="T424" s="179"/>
      <c r="U424" s="180"/>
    </row>
    <row r="425" spans="1:21" ht="67.2" customHeight="1" thickBot="1">
      <c r="A425" s="100"/>
      <c r="B425" s="61"/>
      <c r="C425" s="61"/>
      <c r="D425" s="61"/>
      <c r="E425" s="61"/>
      <c r="F425" s="61"/>
      <c r="G425" s="61"/>
      <c r="H425" s="61"/>
      <c r="I425" s="61"/>
      <c r="J425" s="61"/>
      <c r="K425" s="61"/>
      <c r="L425" s="61"/>
      <c r="M425" s="61"/>
      <c r="N425" s="61"/>
      <c r="O425" s="61"/>
      <c r="P425" s="61"/>
      <c r="Q425" s="101"/>
      <c r="R425" s="195" t="s">
        <v>560</v>
      </c>
      <c r="S425" s="196"/>
      <c r="T425" s="196"/>
      <c r="U425" s="197"/>
    </row>
    <row r="426" spans="1:21" ht="44.7" customHeight="1">
      <c r="A426" s="249" t="s">
        <v>790</v>
      </c>
      <c r="B426" s="250"/>
      <c r="C426" s="250"/>
      <c r="D426" s="250"/>
      <c r="E426" s="250"/>
      <c r="F426" s="250"/>
      <c r="G426" s="250"/>
      <c r="H426" s="250"/>
      <c r="I426" s="250"/>
      <c r="J426" s="250"/>
      <c r="K426" s="250"/>
      <c r="L426" s="250"/>
      <c r="M426" s="250"/>
      <c r="N426" s="250"/>
      <c r="O426" s="250"/>
      <c r="P426" s="250"/>
      <c r="Q426" s="251"/>
      <c r="R426" s="74" t="s">
        <v>561</v>
      </c>
      <c r="S426" s="30" t="s">
        <v>553</v>
      </c>
      <c r="T426" s="30" t="s">
        <v>554</v>
      </c>
      <c r="U426" s="52" t="s">
        <v>555</v>
      </c>
    </row>
    <row r="427" spans="1:21" ht="64.95" customHeight="1">
      <c r="A427" s="427" t="s">
        <v>288</v>
      </c>
      <c r="B427" s="428"/>
      <c r="C427" s="428"/>
      <c r="D427" s="428"/>
      <c r="E427" s="428"/>
      <c r="F427" s="428"/>
      <c r="G427" s="428"/>
      <c r="H427" s="428"/>
      <c r="I427" s="428"/>
      <c r="J427" s="428"/>
      <c r="K427" s="428"/>
      <c r="L427" s="428"/>
      <c r="M427" s="428"/>
      <c r="N427" s="428"/>
      <c r="O427" s="428"/>
      <c r="P427" s="428"/>
      <c r="Q427" s="429"/>
      <c r="R427" s="75"/>
      <c r="S427" s="25"/>
      <c r="T427" s="25"/>
      <c r="U427" s="53"/>
    </row>
    <row r="428" spans="1:21">
      <c r="A428" s="430" t="s">
        <v>286</v>
      </c>
      <c r="B428" s="431"/>
      <c r="C428" s="431"/>
      <c r="D428" s="431"/>
      <c r="E428" s="435"/>
      <c r="F428" s="435"/>
      <c r="G428" s="435"/>
      <c r="H428" s="435"/>
      <c r="I428" s="435"/>
      <c r="J428" s="435"/>
      <c r="K428" s="435"/>
      <c r="L428" s="435"/>
      <c r="M428" s="435"/>
      <c r="N428" s="435"/>
      <c r="O428" s="435"/>
      <c r="P428" s="435"/>
      <c r="Q428" s="436"/>
      <c r="R428" s="169" t="s">
        <v>556</v>
      </c>
      <c r="S428" s="170"/>
      <c r="T428" s="170"/>
      <c r="U428" s="171"/>
    </row>
    <row r="429" spans="1:21">
      <c r="A429" s="430" t="s">
        <v>287</v>
      </c>
      <c r="B429" s="431"/>
      <c r="C429" s="431"/>
      <c r="D429" s="431"/>
      <c r="E429" s="435"/>
      <c r="F429" s="435"/>
      <c r="G429" s="435"/>
      <c r="H429" s="435"/>
      <c r="I429" s="435"/>
      <c r="J429" s="435"/>
      <c r="K429" s="435"/>
      <c r="L429" s="435"/>
      <c r="M429" s="435"/>
      <c r="N429" s="435"/>
      <c r="O429" s="435"/>
      <c r="P429" s="435"/>
      <c r="Q429" s="436"/>
      <c r="R429" s="172"/>
      <c r="S429" s="173"/>
      <c r="T429" s="173"/>
      <c r="U429" s="174"/>
    </row>
    <row r="430" spans="1:21" ht="231" customHeight="1">
      <c r="A430" s="430" t="s">
        <v>62</v>
      </c>
      <c r="B430" s="431"/>
      <c r="C430" s="431"/>
      <c r="D430" s="431"/>
      <c r="E430" s="437"/>
      <c r="F430" s="437"/>
      <c r="G430" s="437"/>
      <c r="H430" s="437"/>
      <c r="I430" s="437"/>
      <c r="J430" s="437"/>
      <c r="K430" s="437"/>
      <c r="L430" s="437"/>
      <c r="M430" s="437"/>
      <c r="N430" s="437"/>
      <c r="O430" s="437"/>
      <c r="P430" s="437"/>
      <c r="Q430" s="438"/>
      <c r="R430" s="175"/>
      <c r="S430" s="176"/>
      <c r="T430" s="176"/>
      <c r="U430" s="177"/>
    </row>
    <row r="431" spans="1:21" ht="16.2" thickBot="1">
      <c r="A431" s="432"/>
      <c r="B431" s="433"/>
      <c r="C431" s="433"/>
      <c r="D431" s="433"/>
      <c r="E431" s="433"/>
      <c r="F431" s="433"/>
      <c r="G431" s="433"/>
      <c r="H431" s="433"/>
      <c r="I431" s="433"/>
      <c r="J431" s="433"/>
      <c r="K431" s="433"/>
      <c r="L431" s="433"/>
      <c r="M431" s="433"/>
      <c r="N431" s="433"/>
      <c r="O431" s="433"/>
      <c r="P431" s="433"/>
      <c r="Q431" s="434"/>
      <c r="R431" s="181"/>
      <c r="S431" s="182"/>
      <c r="T431" s="182"/>
      <c r="U431" s="183"/>
    </row>
    <row r="432" spans="1:21" ht="54" customHeight="1">
      <c r="A432" s="412" t="s">
        <v>717</v>
      </c>
      <c r="B432" s="413"/>
      <c r="C432" s="413"/>
      <c r="D432" s="413"/>
      <c r="E432" s="413"/>
      <c r="F432" s="413"/>
      <c r="G432" s="413"/>
      <c r="H432" s="413"/>
      <c r="I432" s="413"/>
      <c r="J432" s="413"/>
      <c r="K432" s="413"/>
      <c r="L432" s="413"/>
      <c r="M432" s="413"/>
      <c r="N432" s="413"/>
      <c r="O432" s="413"/>
      <c r="P432" s="413"/>
      <c r="Q432" s="413"/>
      <c r="R432" s="413"/>
      <c r="S432" s="413"/>
      <c r="T432" s="413"/>
      <c r="U432" s="414"/>
    </row>
    <row r="433" spans="1:35" ht="36" customHeight="1">
      <c r="A433" s="198" t="s">
        <v>718</v>
      </c>
      <c r="B433" s="199"/>
      <c r="C433" s="199"/>
      <c r="D433" s="199"/>
      <c r="E433" s="415"/>
      <c r="F433" s="415"/>
      <c r="G433" s="415"/>
      <c r="H433" s="415"/>
      <c r="I433" s="415"/>
      <c r="J433" s="415"/>
      <c r="K433" s="415"/>
      <c r="L433" s="415"/>
      <c r="M433" s="415"/>
      <c r="N433" s="415"/>
      <c r="O433" s="415"/>
      <c r="P433" s="415"/>
      <c r="Q433" s="415"/>
      <c r="R433" s="415"/>
      <c r="S433" s="415"/>
      <c r="T433" s="415"/>
      <c r="U433" s="416"/>
      <c r="V433" s="33"/>
      <c r="W433" s="33"/>
      <c r="X433" s="33"/>
      <c r="Y433" s="33"/>
      <c r="Z433" s="33"/>
      <c r="AA433" s="33"/>
      <c r="AB433" s="33"/>
      <c r="AC433" s="33"/>
      <c r="AD433" s="33"/>
      <c r="AE433" s="33"/>
      <c r="AF433" s="33"/>
      <c r="AG433" s="33"/>
      <c r="AH433" s="33"/>
      <c r="AI433" s="33"/>
    </row>
    <row r="434" spans="1:35" ht="81" customHeight="1">
      <c r="A434" s="198" t="s">
        <v>719</v>
      </c>
      <c r="B434" s="199"/>
      <c r="C434" s="199"/>
      <c r="D434" s="199"/>
      <c r="E434" s="415"/>
      <c r="F434" s="415"/>
      <c r="G434" s="415"/>
      <c r="H434" s="415"/>
      <c r="I434" s="415"/>
      <c r="J434" s="415"/>
      <c r="K434" s="415"/>
      <c r="L434" s="415"/>
      <c r="M434" s="415"/>
      <c r="N434" s="415"/>
      <c r="O434" s="415"/>
      <c r="P434" s="415"/>
      <c r="Q434" s="415"/>
      <c r="R434" s="415"/>
      <c r="S434" s="415"/>
      <c r="T434" s="415"/>
      <c r="U434" s="416"/>
      <c r="V434" s="33"/>
      <c r="W434" s="33"/>
      <c r="X434" s="33"/>
      <c r="Y434" s="33"/>
      <c r="Z434" s="33"/>
      <c r="AA434" s="33"/>
      <c r="AB434" s="33"/>
      <c r="AC434" s="33"/>
      <c r="AD434" s="33"/>
      <c r="AE434" s="33"/>
      <c r="AF434" s="33"/>
      <c r="AG434" s="33"/>
      <c r="AH434" s="33"/>
      <c r="AI434" s="33"/>
    </row>
    <row r="435" spans="1:35" ht="70.2" customHeight="1">
      <c r="A435" s="198" t="s">
        <v>720</v>
      </c>
      <c r="B435" s="199"/>
      <c r="C435" s="199"/>
      <c r="D435" s="199"/>
      <c r="E435" s="417"/>
      <c r="F435" s="417"/>
      <c r="G435" s="417"/>
      <c r="H435" s="417"/>
      <c r="I435" s="417"/>
      <c r="J435" s="417"/>
      <c r="K435" s="417"/>
      <c r="L435" s="417"/>
      <c r="M435" s="417"/>
      <c r="N435" s="417"/>
      <c r="O435" s="417"/>
      <c r="P435" s="417"/>
      <c r="Q435" s="417"/>
      <c r="R435" s="417"/>
      <c r="S435" s="417"/>
      <c r="T435" s="417"/>
      <c r="U435" s="418"/>
      <c r="V435" s="33"/>
      <c r="W435" s="33"/>
      <c r="X435" s="33"/>
      <c r="Y435" s="33"/>
      <c r="Z435" s="33"/>
      <c r="AA435" s="33"/>
      <c r="AB435" s="33"/>
      <c r="AC435" s="33"/>
      <c r="AD435" s="33"/>
      <c r="AE435" s="33"/>
      <c r="AF435" s="33"/>
      <c r="AG435" s="33"/>
      <c r="AH435" s="33"/>
      <c r="AI435" s="33"/>
    </row>
    <row r="436" spans="1:35" ht="79.95" customHeight="1">
      <c r="A436" s="198" t="s">
        <v>721</v>
      </c>
      <c r="B436" s="199"/>
      <c r="C436" s="199"/>
      <c r="D436" s="199"/>
      <c r="E436" s="415"/>
      <c r="F436" s="415"/>
      <c r="G436" s="415"/>
      <c r="H436" s="415"/>
      <c r="I436" s="415"/>
      <c r="J436" s="415"/>
      <c r="K436" s="415"/>
      <c r="L436" s="415"/>
      <c r="M436" s="415"/>
      <c r="N436" s="415"/>
      <c r="O436" s="415"/>
      <c r="P436" s="415"/>
      <c r="Q436" s="415"/>
      <c r="R436" s="415"/>
      <c r="S436" s="415"/>
      <c r="T436" s="415"/>
      <c r="U436" s="416"/>
      <c r="V436" s="33"/>
      <c r="W436" s="33"/>
      <c r="X436" s="33"/>
      <c r="Y436" s="33"/>
      <c r="Z436" s="33"/>
      <c r="AA436" s="33"/>
      <c r="AB436" s="33"/>
      <c r="AC436" s="33"/>
      <c r="AD436" s="33"/>
      <c r="AE436" s="33"/>
      <c r="AF436" s="33"/>
      <c r="AG436" s="33"/>
      <c r="AH436" s="33"/>
      <c r="AI436" s="33"/>
    </row>
    <row r="437" spans="1:35" ht="58.95" customHeight="1">
      <c r="A437" s="198" t="s">
        <v>722</v>
      </c>
      <c r="B437" s="199"/>
      <c r="C437" s="199"/>
      <c r="D437" s="199"/>
      <c r="E437" s="419"/>
      <c r="F437" s="420"/>
      <c r="G437" s="420"/>
      <c r="H437" s="420"/>
      <c r="I437" s="420"/>
      <c r="J437" s="420"/>
      <c r="K437" s="420"/>
      <c r="L437" s="420"/>
      <c r="M437" s="420"/>
      <c r="N437" s="420"/>
      <c r="O437" s="420"/>
      <c r="P437" s="420"/>
      <c r="Q437" s="420"/>
      <c r="R437" s="420"/>
      <c r="S437" s="420"/>
      <c r="T437" s="420"/>
      <c r="U437" s="421"/>
      <c r="V437" s="33"/>
      <c r="W437" s="33"/>
      <c r="X437" s="33"/>
      <c r="Y437" s="33"/>
      <c r="Z437" s="33"/>
      <c r="AA437" s="33"/>
      <c r="AB437" s="33"/>
      <c r="AC437" s="33"/>
      <c r="AD437" s="33"/>
      <c r="AE437" s="33"/>
      <c r="AF437" s="33"/>
      <c r="AG437" s="33"/>
      <c r="AH437" s="33"/>
      <c r="AI437" s="33"/>
    </row>
    <row r="438" spans="1:35" ht="192.45" customHeight="1" thickBot="1">
      <c r="A438" s="237" t="s">
        <v>723</v>
      </c>
      <c r="B438" s="238"/>
      <c r="C438" s="238"/>
      <c r="D438" s="238"/>
      <c r="E438" s="422"/>
      <c r="F438" s="422"/>
      <c r="G438" s="422"/>
      <c r="H438" s="422"/>
      <c r="I438" s="422"/>
      <c r="J438" s="422"/>
      <c r="K438" s="422"/>
      <c r="L438" s="422"/>
      <c r="M438" s="422"/>
      <c r="N438" s="422"/>
      <c r="O438" s="422"/>
      <c r="P438" s="422"/>
      <c r="Q438" s="422"/>
      <c r="R438" s="422"/>
      <c r="S438" s="422"/>
      <c r="T438" s="422"/>
      <c r="U438" s="423"/>
      <c r="V438" s="33"/>
      <c r="W438" s="33"/>
      <c r="X438" s="33"/>
      <c r="Y438" s="33"/>
      <c r="Z438" s="33"/>
      <c r="AA438" s="33"/>
      <c r="AB438" s="33"/>
      <c r="AC438" s="33"/>
      <c r="AD438" s="33"/>
      <c r="AE438" s="33"/>
      <c r="AF438" s="33"/>
      <c r="AG438" s="33"/>
      <c r="AH438" s="33"/>
      <c r="AI438" s="33"/>
    </row>
    <row r="439" spans="1:35" ht="49.95" customHeight="1" thickBot="1">
      <c r="A439" s="424" t="s">
        <v>557</v>
      </c>
      <c r="B439" s="425"/>
      <c r="C439" s="425"/>
      <c r="D439" s="425"/>
      <c r="E439" s="425"/>
      <c r="F439" s="425"/>
      <c r="G439" s="425"/>
      <c r="H439" s="425"/>
      <c r="I439" s="425"/>
      <c r="J439" s="425" t="s">
        <v>558</v>
      </c>
      <c r="K439" s="425"/>
      <c r="L439" s="425" t="s">
        <v>559</v>
      </c>
      <c r="M439" s="425"/>
      <c r="N439" s="425" t="s">
        <v>797</v>
      </c>
      <c r="O439" s="425"/>
      <c r="P439" s="425" t="s">
        <v>798</v>
      </c>
      <c r="Q439" s="425"/>
      <c r="R439" s="425"/>
      <c r="S439" s="425" t="s">
        <v>799</v>
      </c>
      <c r="T439" s="425"/>
      <c r="U439" s="426"/>
      <c r="V439" s="33"/>
      <c r="W439" s="33"/>
      <c r="X439" s="33"/>
      <c r="Y439" s="33"/>
      <c r="Z439" s="33"/>
      <c r="AA439" s="33"/>
      <c r="AB439" s="33"/>
      <c r="AC439" s="33"/>
      <c r="AD439" s="33"/>
      <c r="AE439" s="33"/>
      <c r="AF439" s="33"/>
      <c r="AG439" s="33"/>
      <c r="AH439" s="33"/>
      <c r="AI439" s="33"/>
    </row>
  </sheetData>
  <sheetProtection algorithmName="SHA-512" hashValue="F4EboNkTm+mmoYhSIXVwxs9ivhh8e4XJZfGxJmXpuaSjaKd/z4OnhikDvtk1cY7aCUPQDv8aTiZcLWEaq9uIEQ==" saltValue="WshE2DJLpuLf6VzlVssZlw==" spinCount="100000" sheet="1" objects="1" scenarios="1" formatRows="0"/>
  <mergeCells count="1341">
    <mergeCell ref="E31:Q31"/>
    <mergeCell ref="I295:Q295"/>
    <mergeCell ref="L422:Q422"/>
    <mergeCell ref="A284:Q284"/>
    <mergeCell ref="A314:Q314"/>
    <mergeCell ref="R368:U368"/>
    <mergeCell ref="R371:U371"/>
    <mergeCell ref="R392:U392"/>
    <mergeCell ref="R389:U389"/>
    <mergeCell ref="R401:U401"/>
    <mergeCell ref="R393:U400"/>
    <mergeCell ref="B405:K405"/>
    <mergeCell ref="A346:E346"/>
    <mergeCell ref="G346:I346"/>
    <mergeCell ref="J346:Q346"/>
    <mergeCell ref="A347:E347"/>
    <mergeCell ref="G347:I347"/>
    <mergeCell ref="J347:Q347"/>
    <mergeCell ref="A348:E348"/>
    <mergeCell ref="G348:I348"/>
    <mergeCell ref="J348:Q348"/>
    <mergeCell ref="A349:E349"/>
    <mergeCell ref="G349:I349"/>
    <mergeCell ref="J349:Q349"/>
    <mergeCell ref="A350:E350"/>
    <mergeCell ref="R357:U367"/>
    <mergeCell ref="I311:K311"/>
    <mergeCell ref="L311:N311"/>
    <mergeCell ref="O311:Q311"/>
    <mergeCell ref="F298:H298"/>
    <mergeCell ref="I298:K298"/>
    <mergeCell ref="F295:H295"/>
    <mergeCell ref="E438:U438"/>
    <mergeCell ref="A439:I439"/>
    <mergeCell ref="J439:K439"/>
    <mergeCell ref="L439:M439"/>
    <mergeCell ref="N439:O439"/>
    <mergeCell ref="P439:R439"/>
    <mergeCell ref="S439:U439"/>
    <mergeCell ref="B406:K406"/>
    <mergeCell ref="B407:K407"/>
    <mergeCell ref="B408:K408"/>
    <mergeCell ref="B409:K409"/>
    <mergeCell ref="A426:Q426"/>
    <mergeCell ref="A427:Q427"/>
    <mergeCell ref="A428:D428"/>
    <mergeCell ref="R428:U428"/>
    <mergeCell ref="R425:U425"/>
    <mergeCell ref="A431:Q431"/>
    <mergeCell ref="B413:K413"/>
    <mergeCell ref="B414:K414"/>
    <mergeCell ref="B415:K415"/>
    <mergeCell ref="E429:Q429"/>
    <mergeCell ref="L424:Q424"/>
    <mergeCell ref="E430:Q430"/>
    <mergeCell ref="B416:K416"/>
    <mergeCell ref="B417:K417"/>
    <mergeCell ref="B418:K418"/>
    <mergeCell ref="A429:D429"/>
    <mergeCell ref="A430:D430"/>
    <mergeCell ref="E428:Q428"/>
    <mergeCell ref="B411:K411"/>
    <mergeCell ref="B412:K412"/>
    <mergeCell ref="L298:N298"/>
    <mergeCell ref="L305:N305"/>
    <mergeCell ref="O305:Q305"/>
    <mergeCell ref="O322:Q322"/>
    <mergeCell ref="I326:Q326"/>
    <mergeCell ref="R339:U352"/>
    <mergeCell ref="A432:U432"/>
    <mergeCell ref="E433:U433"/>
    <mergeCell ref="E434:U434"/>
    <mergeCell ref="E435:U435"/>
    <mergeCell ref="E436:U436"/>
    <mergeCell ref="E437:U437"/>
    <mergeCell ref="G317:H317"/>
    <mergeCell ref="F312:H312"/>
    <mergeCell ref="I312:K312"/>
    <mergeCell ref="L312:N312"/>
    <mergeCell ref="O312:Q312"/>
    <mergeCell ref="B313:E313"/>
    <mergeCell ref="F313:H313"/>
    <mergeCell ref="I313:K313"/>
    <mergeCell ref="L313:N313"/>
    <mergeCell ref="O313:Q313"/>
    <mergeCell ref="R335:U335"/>
    <mergeCell ref="R338:U338"/>
    <mergeCell ref="A316:E316"/>
    <mergeCell ref="A317:E317"/>
    <mergeCell ref="A315:Q315"/>
    <mergeCell ref="A397:D397"/>
    <mergeCell ref="A398:D398"/>
    <mergeCell ref="A399:D399"/>
    <mergeCell ref="I317:Q317"/>
    <mergeCell ref="L300:N300"/>
    <mergeCell ref="G320:H320"/>
    <mergeCell ref="I320:Q320"/>
    <mergeCell ref="G321:H321"/>
    <mergeCell ref="A344:E344"/>
    <mergeCell ref="G344:I344"/>
    <mergeCell ref="J344:Q344"/>
    <mergeCell ref="R353:U353"/>
    <mergeCell ref="R356:U356"/>
    <mergeCell ref="F269:I269"/>
    <mergeCell ref="B272:C272"/>
    <mergeCell ref="A288:D288"/>
    <mergeCell ref="A289:D289"/>
    <mergeCell ref="A290:D290"/>
    <mergeCell ref="B279:C279"/>
    <mergeCell ref="F279:I279"/>
    <mergeCell ref="A293:Q293"/>
    <mergeCell ref="F286:H286"/>
    <mergeCell ref="L275:M275"/>
    <mergeCell ref="B306:E306"/>
    <mergeCell ref="F306:H306"/>
    <mergeCell ref="I306:K306"/>
    <mergeCell ref="L306:N306"/>
    <mergeCell ref="O304:Q304"/>
    <mergeCell ref="B298:E298"/>
    <mergeCell ref="F278:I278"/>
    <mergeCell ref="F272:I272"/>
    <mergeCell ref="J268:K283"/>
    <mergeCell ref="G325:H325"/>
    <mergeCell ref="F164:G164"/>
    <mergeCell ref="K164:L164"/>
    <mergeCell ref="M164:N164"/>
    <mergeCell ref="P164:Q164"/>
    <mergeCell ref="B165:C165"/>
    <mergeCell ref="D165:E165"/>
    <mergeCell ref="F165:G165"/>
    <mergeCell ref="K165:L165"/>
    <mergeCell ref="M165:N165"/>
    <mergeCell ref="P165:Q165"/>
    <mergeCell ref="L278:M278"/>
    <mergeCell ref="F281:I281"/>
    <mergeCell ref="L281:M281"/>
    <mergeCell ref="O281:P281"/>
    <mergeCell ref="H241:J241"/>
    <mergeCell ref="K241:L241"/>
    <mergeCell ref="A180:B180"/>
    <mergeCell ref="A181:B181"/>
    <mergeCell ref="A261:D261"/>
    <mergeCell ref="H239:J239"/>
    <mergeCell ref="B237:D237"/>
    <mergeCell ref="M233:N233"/>
    <mergeCell ref="H227:J227"/>
    <mergeCell ref="A178:B178"/>
    <mergeCell ref="A197:D197"/>
    <mergeCell ref="A198:K198"/>
    <mergeCell ref="A199:D199"/>
    <mergeCell ref="A193:Q193"/>
    <mergeCell ref="B133:C133"/>
    <mergeCell ref="P139:Q139"/>
    <mergeCell ref="B140:C140"/>
    <mergeCell ref="D140:E140"/>
    <mergeCell ref="F140:G140"/>
    <mergeCell ref="K140:L140"/>
    <mergeCell ref="M140:N140"/>
    <mergeCell ref="P140:Q140"/>
    <mergeCell ref="B141:C141"/>
    <mergeCell ref="D141:E141"/>
    <mergeCell ref="F141:G141"/>
    <mergeCell ref="K141:L141"/>
    <mergeCell ref="M141:N141"/>
    <mergeCell ref="P141:Q141"/>
    <mergeCell ref="B142:C142"/>
    <mergeCell ref="D142:E142"/>
    <mergeCell ref="F142:G142"/>
    <mergeCell ref="K142:L142"/>
    <mergeCell ref="B139:C139"/>
    <mergeCell ref="D139:E139"/>
    <mergeCell ref="F139:G139"/>
    <mergeCell ref="K139:L139"/>
    <mergeCell ref="F137:G137"/>
    <mergeCell ref="M134:N134"/>
    <mergeCell ref="B137:C137"/>
    <mergeCell ref="D137:E137"/>
    <mergeCell ref="P135:Q135"/>
    <mergeCell ref="P136:Q136"/>
    <mergeCell ref="K138:L138"/>
    <mergeCell ref="P137:Q137"/>
    <mergeCell ref="D133:E133"/>
    <mergeCell ref="F133:G133"/>
    <mergeCell ref="F144:G144"/>
    <mergeCell ref="K144:L144"/>
    <mergeCell ref="F155:G155"/>
    <mergeCell ref="K155:L155"/>
    <mergeCell ref="P151:Q151"/>
    <mergeCell ref="B152:C152"/>
    <mergeCell ref="D152:E152"/>
    <mergeCell ref="F152:G152"/>
    <mergeCell ref="J148:Q148"/>
    <mergeCell ref="B153:C153"/>
    <mergeCell ref="D153:E153"/>
    <mergeCell ref="P153:Q153"/>
    <mergeCell ref="B154:C154"/>
    <mergeCell ref="D154:E154"/>
    <mergeCell ref="E148:F148"/>
    <mergeCell ref="K158:L158"/>
    <mergeCell ref="K157:L157"/>
    <mergeCell ref="I128:L128"/>
    <mergeCell ref="M128:N128"/>
    <mergeCell ref="O128:Q128"/>
    <mergeCell ref="A340:E340"/>
    <mergeCell ref="G340:I340"/>
    <mergeCell ref="J340:Q340"/>
    <mergeCell ref="A341:E341"/>
    <mergeCell ref="G341:I341"/>
    <mergeCell ref="J341:Q341"/>
    <mergeCell ref="A342:E342"/>
    <mergeCell ref="G342:I342"/>
    <mergeCell ref="J342:Q342"/>
    <mergeCell ref="A343:E343"/>
    <mergeCell ref="G343:I343"/>
    <mergeCell ref="J343:Q343"/>
    <mergeCell ref="B159:C159"/>
    <mergeCell ref="D159:E159"/>
    <mergeCell ref="F159:G159"/>
    <mergeCell ref="K159:L159"/>
    <mergeCell ref="M159:N159"/>
    <mergeCell ref="P159:Q159"/>
    <mergeCell ref="B160:C160"/>
    <mergeCell ref="D160:E160"/>
    <mergeCell ref="A146:Q146"/>
    <mergeCell ref="P145:Q145"/>
    <mergeCell ref="O280:P280"/>
    <mergeCell ref="F160:G160"/>
    <mergeCell ref="K160:L160"/>
    <mergeCell ref="M160:N160"/>
    <mergeCell ref="M139:N139"/>
    <mergeCell ref="P160:Q160"/>
    <mergeCell ref="B161:C161"/>
    <mergeCell ref="J345:Q345"/>
    <mergeCell ref="M162:N162"/>
    <mergeCell ref="P162:Q162"/>
    <mergeCell ref="B163:C163"/>
    <mergeCell ref="D163:E163"/>
    <mergeCell ref="F163:G163"/>
    <mergeCell ref="K163:L163"/>
    <mergeCell ref="M163:N163"/>
    <mergeCell ref="P163:Q163"/>
    <mergeCell ref="B164:C164"/>
    <mergeCell ref="D164:E164"/>
    <mergeCell ref="A246:D246"/>
    <mergeCell ref="A247:D247"/>
    <mergeCell ref="A248:D248"/>
    <mergeCell ref="A202:Q202"/>
    <mergeCell ref="K208:L208"/>
    <mergeCell ref="O227:Q227"/>
    <mergeCell ref="P205:Q205"/>
    <mergeCell ref="B206:G206"/>
    <mergeCell ref="H206:J206"/>
    <mergeCell ref="K206:L206"/>
    <mergeCell ref="M206:O206"/>
    <mergeCell ref="P206:Q206"/>
    <mergeCell ref="F194:H194"/>
    <mergeCell ref="J194:K194"/>
    <mergeCell ref="H211:J211"/>
    <mergeCell ref="A243:Q243"/>
    <mergeCell ref="B209:G209"/>
    <mergeCell ref="A189:D189"/>
    <mergeCell ref="A166:Q166"/>
    <mergeCell ref="O241:Q241"/>
    <mergeCell ref="B239:D239"/>
    <mergeCell ref="O229:Q229"/>
    <mergeCell ref="O303:Q303"/>
    <mergeCell ref="I316:Q316"/>
    <mergeCell ref="L304:N304"/>
    <mergeCell ref="F304:H304"/>
    <mergeCell ref="I304:K304"/>
    <mergeCell ref="G316:H316"/>
    <mergeCell ref="O268:P268"/>
    <mergeCell ref="L269:M269"/>
    <mergeCell ref="B268:C268"/>
    <mergeCell ref="I287:Q287"/>
    <mergeCell ref="F290:H290"/>
    <mergeCell ref="F287:H287"/>
    <mergeCell ref="B275:C275"/>
    <mergeCell ref="F277:I277"/>
    <mergeCell ref="B309:E309"/>
    <mergeCell ref="F309:H309"/>
    <mergeCell ref="I309:K309"/>
    <mergeCell ref="L309:N309"/>
    <mergeCell ref="O309:Q309"/>
    <mergeCell ref="B310:E310"/>
    <mergeCell ref="F310:H310"/>
    <mergeCell ref="I310:K310"/>
    <mergeCell ref="L310:N310"/>
    <mergeCell ref="B281:C281"/>
    <mergeCell ref="L302:N302"/>
    <mergeCell ref="E239:G239"/>
    <mergeCell ref="L279:M279"/>
    <mergeCell ref="O279:P279"/>
    <mergeCell ref="B280:C280"/>
    <mergeCell ref="F280:I280"/>
    <mergeCell ref="L280:M280"/>
    <mergeCell ref="A339:Q339"/>
    <mergeCell ref="A351:Q351"/>
    <mergeCell ref="F352:H352"/>
    <mergeCell ref="I321:Q321"/>
    <mergeCell ref="O310:Q310"/>
    <mergeCell ref="I332:Q332"/>
    <mergeCell ref="G323:H323"/>
    <mergeCell ref="O301:Q301"/>
    <mergeCell ref="D377:G377"/>
    <mergeCell ref="J379:N379"/>
    <mergeCell ref="A384:D384"/>
    <mergeCell ref="A386:D386"/>
    <mergeCell ref="A387:D387"/>
    <mergeCell ref="O306:Q306"/>
    <mergeCell ref="G324:H324"/>
    <mergeCell ref="B312:E312"/>
    <mergeCell ref="A355:Q355"/>
    <mergeCell ref="B356:C356"/>
    <mergeCell ref="E356:F356"/>
    <mergeCell ref="H356:I356"/>
    <mergeCell ref="K356:L356"/>
    <mergeCell ref="N356:O356"/>
    <mergeCell ref="B360:C360"/>
    <mergeCell ref="A354:Q354"/>
    <mergeCell ref="A383:D383"/>
    <mergeCell ref="I333:Q333"/>
    <mergeCell ref="A359:Q359"/>
    <mergeCell ref="I325:Q325"/>
    <mergeCell ref="I324:Q324"/>
    <mergeCell ref="E361:Q361"/>
    <mergeCell ref="E362:Q362"/>
    <mergeCell ref="G345:I345"/>
    <mergeCell ref="A357:D357"/>
    <mergeCell ref="E357:Q357"/>
    <mergeCell ref="A358:D358"/>
    <mergeCell ref="E358:Q358"/>
    <mergeCell ref="A366:D366"/>
    <mergeCell ref="H375:I375"/>
    <mergeCell ref="J375:N375"/>
    <mergeCell ref="J372:N372"/>
    <mergeCell ref="O372:Q372"/>
    <mergeCell ref="B365:C365"/>
    <mergeCell ref="E365:F365"/>
    <mergeCell ref="O371:Q371"/>
    <mergeCell ref="H371:I371"/>
    <mergeCell ref="J371:N371"/>
    <mergeCell ref="G350:I350"/>
    <mergeCell ref="J350:M350"/>
    <mergeCell ref="N360:O360"/>
    <mergeCell ref="I352:Q352"/>
    <mergeCell ref="A363:D363"/>
    <mergeCell ref="E363:Q363"/>
    <mergeCell ref="A203:E203"/>
    <mergeCell ref="A195:Q195"/>
    <mergeCell ref="B192:F192"/>
    <mergeCell ref="H192:L192"/>
    <mergeCell ref="A400:D400"/>
    <mergeCell ref="A326:E326"/>
    <mergeCell ref="A327:G327"/>
    <mergeCell ref="A328:G328"/>
    <mergeCell ref="A329:G329"/>
    <mergeCell ref="A331:D331"/>
    <mergeCell ref="A332:D332"/>
    <mergeCell ref="A333:D333"/>
    <mergeCell ref="A334:D334"/>
    <mergeCell ref="A337:G337"/>
    <mergeCell ref="A338:G338"/>
    <mergeCell ref="D379:G379"/>
    <mergeCell ref="G326:H326"/>
    <mergeCell ref="A385:Q385"/>
    <mergeCell ref="A336:Q336"/>
    <mergeCell ref="H338:Q338"/>
    <mergeCell ref="H337:Q337"/>
    <mergeCell ref="M241:N241"/>
    <mergeCell ref="N350:O350"/>
    <mergeCell ref="G318:H318"/>
    <mergeCell ref="I318:Q318"/>
    <mergeCell ref="G319:H319"/>
    <mergeCell ref="I319:Q319"/>
    <mergeCell ref="E366:Q366"/>
    <mergeCell ref="A381:Q381"/>
    <mergeCell ref="H365:I365"/>
    <mergeCell ref="K365:L365"/>
    <mergeCell ref="N365:O365"/>
    <mergeCell ref="I286:Q286"/>
    <mergeCell ref="I290:Q290"/>
    <mergeCell ref="A251:Q251"/>
    <mergeCell ref="G244:I244"/>
    <mergeCell ref="K244:M244"/>
    <mergeCell ref="O244:Q244"/>
    <mergeCell ref="A245:D245"/>
    <mergeCell ref="E245:Q245"/>
    <mergeCell ref="A244:E244"/>
    <mergeCell ref="I249:Q249"/>
    <mergeCell ref="F289:H289"/>
    <mergeCell ref="O302:Q302"/>
    <mergeCell ref="F282:I282"/>
    <mergeCell ref="L282:M282"/>
    <mergeCell ref="O282:P282"/>
    <mergeCell ref="B297:E297"/>
    <mergeCell ref="F297:H297"/>
    <mergeCell ref="I297:K297"/>
    <mergeCell ref="I300:K300"/>
    <mergeCell ref="F299:H299"/>
    <mergeCell ref="A196:D196"/>
    <mergeCell ref="H238:J238"/>
    <mergeCell ref="M235:N235"/>
    <mergeCell ref="O235:Q235"/>
    <mergeCell ref="E236:G236"/>
    <mergeCell ref="K236:L236"/>
    <mergeCell ref="E189:Q189"/>
    <mergeCell ref="E190:Q190"/>
    <mergeCell ref="K214:L214"/>
    <mergeCell ref="M238:N238"/>
    <mergeCell ref="H232:J232"/>
    <mergeCell ref="H229:J229"/>
    <mergeCell ref="K229:L229"/>
    <mergeCell ref="B283:C283"/>
    <mergeCell ref="F283:I283"/>
    <mergeCell ref="L301:N301"/>
    <mergeCell ref="L303:N303"/>
    <mergeCell ref="I301:K301"/>
    <mergeCell ref="I302:K302"/>
    <mergeCell ref="I296:K296"/>
    <mergeCell ref="A292:Q292"/>
    <mergeCell ref="A294:Q294"/>
    <mergeCell ref="B295:E295"/>
    <mergeCell ref="B241:D241"/>
    <mergeCell ref="E241:G241"/>
    <mergeCell ref="B271:C271"/>
    <mergeCell ref="B282:C282"/>
    <mergeCell ref="A249:D249"/>
    <mergeCell ref="A250:D250"/>
    <mergeCell ref="A254:D254"/>
    <mergeCell ref="A255:D255"/>
    <mergeCell ref="A256:D256"/>
    <mergeCell ref="K216:L216"/>
    <mergeCell ref="F222:H222"/>
    <mergeCell ref="I222:Q222"/>
    <mergeCell ref="A223:Q223"/>
    <mergeCell ref="B226:D226"/>
    <mergeCell ref="D173:E173"/>
    <mergeCell ref="A218:D218"/>
    <mergeCell ref="A219:D219"/>
    <mergeCell ref="A220:D220"/>
    <mergeCell ref="A221:D221"/>
    <mergeCell ref="A222:D222"/>
    <mergeCell ref="A174:B174"/>
    <mergeCell ref="A173:B173"/>
    <mergeCell ref="A179:B179"/>
    <mergeCell ref="F173:Q173"/>
    <mergeCell ref="F177:Q177"/>
    <mergeCell ref="D178:E178"/>
    <mergeCell ref="F178:Q178"/>
    <mergeCell ref="N187:O187"/>
    <mergeCell ref="A188:D188"/>
    <mergeCell ref="F181:Q181"/>
    <mergeCell ref="A186:Q186"/>
    <mergeCell ref="F219:H219"/>
    <mergeCell ref="I219:Q219"/>
    <mergeCell ref="A200:D200"/>
    <mergeCell ref="H187:I187"/>
    <mergeCell ref="K187:L187"/>
    <mergeCell ref="L198:Q198"/>
    <mergeCell ref="M207:O207"/>
    <mergeCell ref="P207:Q207"/>
    <mergeCell ref="M208:O208"/>
    <mergeCell ref="F199:H199"/>
    <mergeCell ref="D151:E151"/>
    <mergeCell ref="F151:G151"/>
    <mergeCell ref="P152:Q152"/>
    <mergeCell ref="B158:C158"/>
    <mergeCell ref="K154:L154"/>
    <mergeCell ref="F138:G138"/>
    <mergeCell ref="D150:E150"/>
    <mergeCell ref="F150:G150"/>
    <mergeCell ref="K151:L151"/>
    <mergeCell ref="M151:N151"/>
    <mergeCell ref="P150:Q150"/>
    <mergeCell ref="A148:D148"/>
    <mergeCell ref="B150:C150"/>
    <mergeCell ref="P138:Q138"/>
    <mergeCell ref="B155:C155"/>
    <mergeCell ref="M138:N138"/>
    <mergeCell ref="A167:Q167"/>
    <mergeCell ref="D161:E161"/>
    <mergeCell ref="F161:G161"/>
    <mergeCell ref="K161:L161"/>
    <mergeCell ref="M161:N161"/>
    <mergeCell ref="P161:Q161"/>
    <mergeCell ref="M142:N142"/>
    <mergeCell ref="P142:Q142"/>
    <mergeCell ref="B143:C143"/>
    <mergeCell ref="D143:E143"/>
    <mergeCell ref="F143:G143"/>
    <mergeCell ref="K143:L143"/>
    <mergeCell ref="M143:N143"/>
    <mergeCell ref="P143:Q143"/>
    <mergeCell ref="B144:C144"/>
    <mergeCell ref="D144:E144"/>
    <mergeCell ref="B208:G208"/>
    <mergeCell ref="H208:J208"/>
    <mergeCell ref="H209:J209"/>
    <mergeCell ref="P209:Q209"/>
    <mergeCell ref="B212:G212"/>
    <mergeCell ref="B215:G215"/>
    <mergeCell ref="H215:J215"/>
    <mergeCell ref="K212:L212"/>
    <mergeCell ref="M212:O212"/>
    <mergeCell ref="K215:L215"/>
    <mergeCell ref="M215:O215"/>
    <mergeCell ref="M157:N157"/>
    <mergeCell ref="P157:Q157"/>
    <mergeCell ref="P158:Q158"/>
    <mergeCell ref="M158:N158"/>
    <mergeCell ref="K152:L152"/>
    <mergeCell ref="M152:N152"/>
    <mergeCell ref="F154:G154"/>
    <mergeCell ref="P154:Q154"/>
    <mergeCell ref="N192:Q192"/>
    <mergeCell ref="D172:E172"/>
    <mergeCell ref="D174:E174"/>
    <mergeCell ref="F174:Q174"/>
    <mergeCell ref="A169:Q169"/>
    <mergeCell ref="I199:Q199"/>
    <mergeCell ref="F200:H200"/>
    <mergeCell ref="I200:Q200"/>
    <mergeCell ref="B205:G205"/>
    <mergeCell ref="H205:J205"/>
    <mergeCell ref="K205:L205"/>
    <mergeCell ref="M205:O205"/>
    <mergeCell ref="A190:D190"/>
    <mergeCell ref="D171:E171"/>
    <mergeCell ref="E229:G229"/>
    <mergeCell ref="M229:N229"/>
    <mergeCell ref="F171:Q171"/>
    <mergeCell ref="F172:Q172"/>
    <mergeCell ref="D170:E170"/>
    <mergeCell ref="F176:Q176"/>
    <mergeCell ref="A172:B172"/>
    <mergeCell ref="A183:G183"/>
    <mergeCell ref="A184:Q184"/>
    <mergeCell ref="P133:Q133"/>
    <mergeCell ref="F157:G157"/>
    <mergeCell ref="D175:E175"/>
    <mergeCell ref="F175:Q175"/>
    <mergeCell ref="D176:E176"/>
    <mergeCell ref="K150:L150"/>
    <mergeCell ref="M150:N150"/>
    <mergeCell ref="B162:C162"/>
    <mergeCell ref="D162:E162"/>
    <mergeCell ref="F162:G162"/>
    <mergeCell ref="K162:L162"/>
    <mergeCell ref="B187:C187"/>
    <mergeCell ref="H183:Q183"/>
    <mergeCell ref="A175:B175"/>
    <mergeCell ref="A176:B176"/>
    <mergeCell ref="A191:Q191"/>
    <mergeCell ref="E188:Q188"/>
    <mergeCell ref="A185:Q185"/>
    <mergeCell ref="D177:E177"/>
    <mergeCell ref="E196:Q196"/>
    <mergeCell ref="B207:G207"/>
    <mergeCell ref="H207:J207"/>
    <mergeCell ref="D181:E181"/>
    <mergeCell ref="A170:B170"/>
    <mergeCell ref="A171:B171"/>
    <mergeCell ref="B134:C134"/>
    <mergeCell ref="D134:E134"/>
    <mergeCell ref="F134:G134"/>
    <mergeCell ref="F130:G130"/>
    <mergeCell ref="D131:E131"/>
    <mergeCell ref="F131:G131"/>
    <mergeCell ref="K131:L131"/>
    <mergeCell ref="M131:N131"/>
    <mergeCell ref="F132:G132"/>
    <mergeCell ref="K132:L132"/>
    <mergeCell ref="M132:N132"/>
    <mergeCell ref="D132:E132"/>
    <mergeCell ref="G148:I148"/>
    <mergeCell ref="M144:N144"/>
    <mergeCell ref="B145:C145"/>
    <mergeCell ref="D145:E145"/>
    <mergeCell ref="F145:G145"/>
    <mergeCell ref="D155:E155"/>
    <mergeCell ref="K130:L130"/>
    <mergeCell ref="B151:C151"/>
    <mergeCell ref="K134:L134"/>
    <mergeCell ref="K137:L137"/>
    <mergeCell ref="B157:C157"/>
    <mergeCell ref="K145:L145"/>
    <mergeCell ref="M145:N145"/>
    <mergeCell ref="M137:N137"/>
    <mergeCell ref="H168:Q168"/>
    <mergeCell ref="B131:C131"/>
    <mergeCell ref="K133:L133"/>
    <mergeCell ref="P132:Q132"/>
    <mergeCell ref="A147:Q147"/>
    <mergeCell ref="A149:Q149"/>
    <mergeCell ref="P131:Q131"/>
    <mergeCell ref="B132:C132"/>
    <mergeCell ref="B138:C138"/>
    <mergeCell ref="D138:E138"/>
    <mergeCell ref="F153:G153"/>
    <mergeCell ref="K153:L153"/>
    <mergeCell ref="M153:N153"/>
    <mergeCell ref="M155:N155"/>
    <mergeCell ref="P155:Q155"/>
    <mergeCell ref="B156:C156"/>
    <mergeCell ref="D156:E156"/>
    <mergeCell ref="F156:G156"/>
    <mergeCell ref="K156:L156"/>
    <mergeCell ref="M156:N156"/>
    <mergeCell ref="P156:Q156"/>
    <mergeCell ref="P144:Q144"/>
    <mergeCell ref="M133:N133"/>
    <mergeCell ref="M136:N136"/>
    <mergeCell ref="B135:C135"/>
    <mergeCell ref="D135:E135"/>
    <mergeCell ref="F135:G135"/>
    <mergeCell ref="K135:L135"/>
    <mergeCell ref="M135:N135"/>
    <mergeCell ref="B136:C136"/>
    <mergeCell ref="D136:E136"/>
    <mergeCell ref="F136:G136"/>
    <mergeCell ref="K136:L136"/>
    <mergeCell ref="M154:N154"/>
    <mergeCell ref="P134:Q134"/>
    <mergeCell ref="A182:Q182"/>
    <mergeCell ref="F170:Q170"/>
    <mergeCell ref="E187:F187"/>
    <mergeCell ref="D158:E158"/>
    <mergeCell ref="F158:G158"/>
    <mergeCell ref="D157:E157"/>
    <mergeCell ref="M217:O217"/>
    <mergeCell ref="P217:Q217"/>
    <mergeCell ref="M194:N194"/>
    <mergeCell ref="P194:Q194"/>
    <mergeCell ref="K211:L211"/>
    <mergeCell ref="H212:J212"/>
    <mergeCell ref="A177:B177"/>
    <mergeCell ref="E197:Q197"/>
    <mergeCell ref="P208:Q208"/>
    <mergeCell ref="B213:G213"/>
    <mergeCell ref="H213:J213"/>
    <mergeCell ref="K213:L213"/>
    <mergeCell ref="M213:O213"/>
    <mergeCell ref="P213:Q213"/>
    <mergeCell ref="A194:D194"/>
    <mergeCell ref="A201:Q201"/>
    <mergeCell ref="K209:L209"/>
    <mergeCell ref="M209:O209"/>
    <mergeCell ref="M211:O211"/>
    <mergeCell ref="B210:G210"/>
    <mergeCell ref="H210:J210"/>
    <mergeCell ref="K210:L210"/>
    <mergeCell ref="M210:O210"/>
    <mergeCell ref="P210:Q210"/>
    <mergeCell ref="B211:G211"/>
    <mergeCell ref="H214:J214"/>
    <mergeCell ref="B130:C130"/>
    <mergeCell ref="D130:E130"/>
    <mergeCell ref="A52:D52"/>
    <mergeCell ref="A50:H50"/>
    <mergeCell ref="I50:Q50"/>
    <mergeCell ref="E52:Q52"/>
    <mergeCell ref="A53:D53"/>
    <mergeCell ref="E53:Q53"/>
    <mergeCell ref="A51:D51"/>
    <mergeCell ref="E51:Q51"/>
    <mergeCell ref="A48:N48"/>
    <mergeCell ref="L62:Q62"/>
    <mergeCell ref="D63:F63"/>
    <mergeCell ref="D64:F64"/>
    <mergeCell ref="L63:Q63"/>
    <mergeCell ref="L64:Q64"/>
    <mergeCell ref="B63:C63"/>
    <mergeCell ref="B64:C64"/>
    <mergeCell ref="L66:Q66"/>
    <mergeCell ref="A74:Q74"/>
    <mergeCell ref="A75:Q75"/>
    <mergeCell ref="A76:A77"/>
    <mergeCell ref="N78:P78"/>
    <mergeCell ref="L60:Q60"/>
    <mergeCell ref="L61:Q61"/>
    <mergeCell ref="I88:M88"/>
    <mergeCell ref="N88:Q88"/>
    <mergeCell ref="E79:Q79"/>
    <mergeCell ref="D88:H88"/>
    <mergeCell ref="N91:Q91"/>
    <mergeCell ref="P130:Q130"/>
    <mergeCell ref="M130:N130"/>
    <mergeCell ref="D1:S3"/>
    <mergeCell ref="A36:D36"/>
    <mergeCell ref="A37:Q37"/>
    <mergeCell ref="B40:F40"/>
    <mergeCell ref="B41:F41"/>
    <mergeCell ref="B42:F42"/>
    <mergeCell ref="B43:F43"/>
    <mergeCell ref="M40:O40"/>
    <mergeCell ref="P40:Q40"/>
    <mergeCell ref="G41:L41"/>
    <mergeCell ref="M41:O41"/>
    <mergeCell ref="B39:F39"/>
    <mergeCell ref="P41:Q41"/>
    <mergeCell ref="G42:L42"/>
    <mergeCell ref="M42:O42"/>
    <mergeCell ref="P42:Q42"/>
    <mergeCell ref="P39:Q39"/>
    <mergeCell ref="P43:Q43"/>
    <mergeCell ref="A10:Q10"/>
    <mergeCell ref="A11:D11"/>
    <mergeCell ref="E11:L11"/>
    <mergeCell ref="M11:Q12"/>
    <mergeCell ref="A12:D12"/>
    <mergeCell ref="E12:L12"/>
    <mergeCell ref="R9:U9"/>
    <mergeCell ref="G39:L39"/>
    <mergeCell ref="M39:O39"/>
    <mergeCell ref="G43:L43"/>
    <mergeCell ref="M43:O43"/>
    <mergeCell ref="A8:U8"/>
    <mergeCell ref="A26:Q27"/>
    <mergeCell ref="A24:Q25"/>
    <mergeCell ref="R12:U12"/>
    <mergeCell ref="A14:D14"/>
    <mergeCell ref="E14:L14"/>
    <mergeCell ref="M14:Q14"/>
    <mergeCell ref="T1:U6"/>
    <mergeCell ref="D4:S6"/>
    <mergeCell ref="A7:U7"/>
    <mergeCell ref="D62:F62"/>
    <mergeCell ref="B62:C62"/>
    <mergeCell ref="A1:C6"/>
    <mergeCell ref="A31:D31"/>
    <mergeCell ref="A28:Q28"/>
    <mergeCell ref="A29:D29"/>
    <mergeCell ref="A30:D30"/>
    <mergeCell ref="E30:Q30"/>
    <mergeCell ref="G38:L38"/>
    <mergeCell ref="M38:O38"/>
    <mergeCell ref="P38:Q38"/>
    <mergeCell ref="A13:D13"/>
    <mergeCell ref="E13:L13"/>
    <mergeCell ref="M13:Q13"/>
    <mergeCell ref="A16:D16"/>
    <mergeCell ref="E16:L16"/>
    <mergeCell ref="M16:Q16"/>
    <mergeCell ref="B38:F38"/>
    <mergeCell ref="A23:Q23"/>
    <mergeCell ref="A33:D33"/>
    <mergeCell ref="A34:D34"/>
    <mergeCell ref="E34:Q34"/>
    <mergeCell ref="A35:D35"/>
    <mergeCell ref="E35:Q35"/>
    <mergeCell ref="A32:D32"/>
    <mergeCell ref="E32:Q32"/>
    <mergeCell ref="I33:L33"/>
    <mergeCell ref="E33:H33"/>
    <mergeCell ref="M33:P33"/>
    <mergeCell ref="E36:Q36"/>
    <mergeCell ref="E29:Q29"/>
    <mergeCell ref="L69:Q69"/>
    <mergeCell ref="L70:Q70"/>
    <mergeCell ref="D85:H85"/>
    <mergeCell ref="I85:M85"/>
    <mergeCell ref="N85:Q85"/>
    <mergeCell ref="D86:H86"/>
    <mergeCell ref="A85:C85"/>
    <mergeCell ref="A86:C86"/>
    <mergeCell ref="D61:F61"/>
    <mergeCell ref="A56:Q56"/>
    <mergeCell ref="B57:C57"/>
    <mergeCell ref="B58:C58"/>
    <mergeCell ref="B66:C66"/>
    <mergeCell ref="D66:F66"/>
    <mergeCell ref="L65:Q65"/>
    <mergeCell ref="B59:C59"/>
    <mergeCell ref="B60:C60"/>
    <mergeCell ref="B61:C61"/>
    <mergeCell ref="D65:F65"/>
    <mergeCell ref="L57:Q57"/>
    <mergeCell ref="L58:Q58"/>
    <mergeCell ref="L59:Q59"/>
    <mergeCell ref="G40:L40"/>
    <mergeCell ref="M44:O44"/>
    <mergeCell ref="A47:N47"/>
    <mergeCell ref="K76:L76"/>
    <mergeCell ref="P44:Q44"/>
    <mergeCell ref="D58:F59"/>
    <mergeCell ref="D60:F60"/>
    <mergeCell ref="B67:C67"/>
    <mergeCell ref="D67:F67"/>
    <mergeCell ref="B68:C68"/>
    <mergeCell ref="D68:F68"/>
    <mergeCell ref="B69:C69"/>
    <mergeCell ref="D69:F69"/>
    <mergeCell ref="B70:C70"/>
    <mergeCell ref="D70:F70"/>
    <mergeCell ref="I86:M86"/>
    <mergeCell ref="N86:Q86"/>
    <mergeCell ref="D87:H87"/>
    <mergeCell ref="I87:M87"/>
    <mergeCell ref="N87:Q87"/>
    <mergeCell ref="O48:Q48"/>
    <mergeCell ref="A49:N49"/>
    <mergeCell ref="O49:Q49"/>
    <mergeCell ref="A81:Q81"/>
    <mergeCell ref="A72:Q72"/>
    <mergeCell ref="L67:Q67"/>
    <mergeCell ref="L68:Q68"/>
    <mergeCell ref="A45:Q45"/>
    <mergeCell ref="A71:Q71"/>
    <mergeCell ref="O47:Q47"/>
    <mergeCell ref="B44:F44"/>
    <mergeCell ref="A46:Q46"/>
    <mergeCell ref="B65:C65"/>
    <mergeCell ref="G44:L44"/>
    <mergeCell ref="A55:Q55"/>
    <mergeCell ref="D57:F57"/>
    <mergeCell ref="D93:H93"/>
    <mergeCell ref="N90:Q90"/>
    <mergeCell ref="A95:Q95"/>
    <mergeCell ref="I93:M93"/>
    <mergeCell ref="N93:Q93"/>
    <mergeCell ref="A91:C91"/>
    <mergeCell ref="A93:C93"/>
    <mergeCell ref="A92:C92"/>
    <mergeCell ref="D92:H92"/>
    <mergeCell ref="I92:M92"/>
    <mergeCell ref="N92:Q92"/>
    <mergeCell ref="D89:H89"/>
    <mergeCell ref="I89:M89"/>
    <mergeCell ref="N89:Q89"/>
    <mergeCell ref="A73:Q73"/>
    <mergeCell ref="E80:Q80"/>
    <mergeCell ref="A82:Q82"/>
    <mergeCell ref="D84:H84"/>
    <mergeCell ref="I84:M84"/>
    <mergeCell ref="N84:Q84"/>
    <mergeCell ref="A84:C84"/>
    <mergeCell ref="A87:C87"/>
    <mergeCell ref="A88:C88"/>
    <mergeCell ref="A89:C89"/>
    <mergeCell ref="C76:E76"/>
    <mergeCell ref="G76:I76"/>
    <mergeCell ref="N76:Q76"/>
    <mergeCell ref="A83:Q83"/>
    <mergeCell ref="B77:D77"/>
    <mergeCell ref="F77:H77"/>
    <mergeCell ref="I77:Q77"/>
    <mergeCell ref="D91:H91"/>
    <mergeCell ref="H124:Q124"/>
    <mergeCell ref="H112:Q112"/>
    <mergeCell ref="H113:Q113"/>
    <mergeCell ref="H114:Q114"/>
    <mergeCell ref="H115:Q115"/>
    <mergeCell ref="H116:Q116"/>
    <mergeCell ref="H117:Q117"/>
    <mergeCell ref="H118:Q118"/>
    <mergeCell ref="H119:Q119"/>
    <mergeCell ref="H121:Q121"/>
    <mergeCell ref="A96:Q96"/>
    <mergeCell ref="A126:Q126"/>
    <mergeCell ref="H125:Q125"/>
    <mergeCell ref="H123:Q123"/>
    <mergeCell ref="H107:Q107"/>
    <mergeCell ref="H102:Q102"/>
    <mergeCell ref="A101:G101"/>
    <mergeCell ref="A119:G119"/>
    <mergeCell ref="A118:G118"/>
    <mergeCell ref="A117:G117"/>
    <mergeCell ref="A116:G116"/>
    <mergeCell ref="A115:G115"/>
    <mergeCell ref="A114:G114"/>
    <mergeCell ref="A113:G113"/>
    <mergeCell ref="A112:G112"/>
    <mergeCell ref="A111:G111"/>
    <mergeCell ref="A109:G109"/>
    <mergeCell ref="A108:G108"/>
    <mergeCell ref="A107:G107"/>
    <mergeCell ref="A106:G106"/>
    <mergeCell ref="A105:Q105"/>
    <mergeCell ref="H104:Q104"/>
    <mergeCell ref="A129:Q129"/>
    <mergeCell ref="H122:Q122"/>
    <mergeCell ref="C99:D99"/>
    <mergeCell ref="F99:G99"/>
    <mergeCell ref="I99:J99"/>
    <mergeCell ref="L99:N99"/>
    <mergeCell ref="P99:Q99"/>
    <mergeCell ref="H108:Q108"/>
    <mergeCell ref="H97:Q97"/>
    <mergeCell ref="H109:Q109"/>
    <mergeCell ref="H103:K103"/>
    <mergeCell ref="L103:O103"/>
    <mergeCell ref="P211:Q211"/>
    <mergeCell ref="P212:Q212"/>
    <mergeCell ref="G203:I203"/>
    <mergeCell ref="K203:M203"/>
    <mergeCell ref="O203:Q203"/>
    <mergeCell ref="B204:G204"/>
    <mergeCell ref="H204:J204"/>
    <mergeCell ref="K204:L204"/>
    <mergeCell ref="M204:O204"/>
    <mergeCell ref="P204:Q204"/>
    <mergeCell ref="K207:L207"/>
    <mergeCell ref="H127:Q127"/>
    <mergeCell ref="E128:F128"/>
    <mergeCell ref="G128:H128"/>
    <mergeCell ref="A127:G127"/>
    <mergeCell ref="A128:D128"/>
    <mergeCell ref="D179:E179"/>
    <mergeCell ref="F179:Q179"/>
    <mergeCell ref="D180:E180"/>
    <mergeCell ref="F180:Q180"/>
    <mergeCell ref="B216:G216"/>
    <mergeCell ref="B214:G214"/>
    <mergeCell ref="H216:J216"/>
    <mergeCell ref="O233:Q233"/>
    <mergeCell ref="H234:J234"/>
    <mergeCell ref="M232:N232"/>
    <mergeCell ref="A225:Q225"/>
    <mergeCell ref="F220:H220"/>
    <mergeCell ref="I220:Q220"/>
    <mergeCell ref="E221:Q221"/>
    <mergeCell ref="B227:D233"/>
    <mergeCell ref="K239:L239"/>
    <mergeCell ref="E234:G234"/>
    <mergeCell ref="K234:L234"/>
    <mergeCell ref="M234:N234"/>
    <mergeCell ref="O234:Q234"/>
    <mergeCell ref="H224:Q224"/>
    <mergeCell ref="P215:Q215"/>
    <mergeCell ref="E237:G237"/>
    <mergeCell ref="B235:D235"/>
    <mergeCell ref="B236:D236"/>
    <mergeCell ref="K231:L231"/>
    <mergeCell ref="H231:J231"/>
    <mergeCell ref="E232:G232"/>
    <mergeCell ref="F218:H218"/>
    <mergeCell ref="I218:Q218"/>
    <mergeCell ref="M216:O216"/>
    <mergeCell ref="P216:Q216"/>
    <mergeCell ref="M214:O214"/>
    <mergeCell ref="P214:Q214"/>
    <mergeCell ref="O231:Q231"/>
    <mergeCell ref="A217:L217"/>
    <mergeCell ref="B234:D234"/>
    <mergeCell ref="E226:G226"/>
    <mergeCell ref="M226:N226"/>
    <mergeCell ref="O226:Q226"/>
    <mergeCell ref="E228:G228"/>
    <mergeCell ref="H230:J230"/>
    <mergeCell ref="H226:J226"/>
    <mergeCell ref="K226:L226"/>
    <mergeCell ref="K227:L227"/>
    <mergeCell ref="H228:J228"/>
    <mergeCell ref="K228:L228"/>
    <mergeCell ref="E230:G230"/>
    <mergeCell ref="H233:J233"/>
    <mergeCell ref="E227:G227"/>
    <mergeCell ref="M227:N227"/>
    <mergeCell ref="M236:N236"/>
    <mergeCell ref="M228:N228"/>
    <mergeCell ref="O228:Q228"/>
    <mergeCell ref="M230:N230"/>
    <mergeCell ref="O230:Q230"/>
    <mergeCell ref="M231:N231"/>
    <mergeCell ref="H235:J235"/>
    <mergeCell ref="K232:L232"/>
    <mergeCell ref="E233:G233"/>
    <mergeCell ref="K233:L233"/>
    <mergeCell ref="O232:Q232"/>
    <mergeCell ref="E235:G235"/>
    <mergeCell ref="K235:L235"/>
    <mergeCell ref="O236:Q236"/>
    <mergeCell ref="H236:J236"/>
    <mergeCell ref="K230:L230"/>
    <mergeCell ref="E231:G231"/>
    <mergeCell ref="K237:L237"/>
    <mergeCell ref="M237:N237"/>
    <mergeCell ref="O237:Q237"/>
    <mergeCell ref="H237:J237"/>
    <mergeCell ref="H240:J240"/>
    <mergeCell ref="K240:L240"/>
    <mergeCell ref="M240:N240"/>
    <mergeCell ref="O240:Q240"/>
    <mergeCell ref="F247:H247"/>
    <mergeCell ref="A267:Q267"/>
    <mergeCell ref="I247:Q247"/>
    <mergeCell ref="F270:I270"/>
    <mergeCell ref="I248:Q248"/>
    <mergeCell ref="A264:Q264"/>
    <mergeCell ref="A262:D262"/>
    <mergeCell ref="H258:Q258"/>
    <mergeCell ref="E262:F262"/>
    <mergeCell ref="F248:H248"/>
    <mergeCell ref="H252:Q252"/>
    <mergeCell ref="E260:F260"/>
    <mergeCell ref="G260:I260"/>
    <mergeCell ref="E261:F261"/>
    <mergeCell ref="G261:I261"/>
    <mergeCell ref="F268:I268"/>
    <mergeCell ref="B240:D240"/>
    <mergeCell ref="E240:G240"/>
    <mergeCell ref="B238:D238"/>
    <mergeCell ref="E238:G238"/>
    <mergeCell ref="K238:L238"/>
    <mergeCell ref="A258:G258"/>
    <mergeCell ref="A260:D260"/>
    <mergeCell ref="M239:N239"/>
    <mergeCell ref="O239:Q239"/>
    <mergeCell ref="O238:Q238"/>
    <mergeCell ref="F399:H399"/>
    <mergeCell ref="A318:E318"/>
    <mergeCell ref="A319:E319"/>
    <mergeCell ref="A320:E320"/>
    <mergeCell ref="F382:H382"/>
    <mergeCell ref="I382:Q382"/>
    <mergeCell ref="A265:Q265"/>
    <mergeCell ref="A253:Q253"/>
    <mergeCell ref="F254:H254"/>
    <mergeCell ref="I254:Q254"/>
    <mergeCell ref="F255:H255"/>
    <mergeCell ref="I255:Q255"/>
    <mergeCell ref="F256:H256"/>
    <mergeCell ref="I256:Q256"/>
    <mergeCell ref="A259:G259"/>
    <mergeCell ref="H259:Q259"/>
    <mergeCell ref="G262:I262"/>
    <mergeCell ref="J260:Q260"/>
    <mergeCell ref="J261:Q261"/>
    <mergeCell ref="J262:Q262"/>
    <mergeCell ref="H266:Q266"/>
    <mergeCell ref="I289:K289"/>
    <mergeCell ref="L289:N289"/>
    <mergeCell ref="O289:Q289"/>
    <mergeCell ref="F249:H249"/>
    <mergeCell ref="F246:H246"/>
    <mergeCell ref="I246:Q246"/>
    <mergeCell ref="F250:H250"/>
    <mergeCell ref="I250:Q250"/>
    <mergeCell ref="L277:M277"/>
    <mergeCell ref="O271:P271"/>
    <mergeCell ref="O272:P272"/>
    <mergeCell ref="L276:M276"/>
    <mergeCell ref="F276:I276"/>
    <mergeCell ref="F271:I271"/>
    <mergeCell ref="O273:P273"/>
    <mergeCell ref="O274:P274"/>
    <mergeCell ref="O275:P275"/>
    <mergeCell ref="O270:P270"/>
    <mergeCell ref="A257:Q257"/>
    <mergeCell ref="E242:G242"/>
    <mergeCell ref="H242:J242"/>
    <mergeCell ref="K242:L242"/>
    <mergeCell ref="M242:N242"/>
    <mergeCell ref="O242:Q242"/>
    <mergeCell ref="B242:D242"/>
    <mergeCell ref="O296:Q296"/>
    <mergeCell ref="B296:E296"/>
    <mergeCell ref="F296:H296"/>
    <mergeCell ref="L274:M274"/>
    <mergeCell ref="F288:H288"/>
    <mergeCell ref="I288:Q288"/>
    <mergeCell ref="O283:P283"/>
    <mergeCell ref="I323:Q323"/>
    <mergeCell ref="F331:H331"/>
    <mergeCell ref="I331:Q331"/>
    <mergeCell ref="B276:C276"/>
    <mergeCell ref="L270:M270"/>
    <mergeCell ref="A382:D382"/>
    <mergeCell ref="J378:N378"/>
    <mergeCell ref="O378:Q378"/>
    <mergeCell ref="O379:Q379"/>
    <mergeCell ref="L271:M271"/>
    <mergeCell ref="L272:M272"/>
    <mergeCell ref="O277:P277"/>
    <mergeCell ref="O278:P278"/>
    <mergeCell ref="A285:Q285"/>
    <mergeCell ref="B274:C274"/>
    <mergeCell ref="F311:H311"/>
    <mergeCell ref="B305:E305"/>
    <mergeCell ref="F305:H305"/>
    <mergeCell ref="I305:K305"/>
    <mergeCell ref="B307:E307"/>
    <mergeCell ref="F307:H307"/>
    <mergeCell ref="I307:K307"/>
    <mergeCell ref="L307:N307"/>
    <mergeCell ref="O307:Q307"/>
    <mergeCell ref="B308:E308"/>
    <mergeCell ref="A403:Q403"/>
    <mergeCell ref="B404:K404"/>
    <mergeCell ref="A396:D396"/>
    <mergeCell ref="A330:Q330"/>
    <mergeCell ref="F334:H334"/>
    <mergeCell ref="H329:Q329"/>
    <mergeCell ref="E394:Q394"/>
    <mergeCell ref="A321:E321"/>
    <mergeCell ref="A322:E322"/>
    <mergeCell ref="A323:E323"/>
    <mergeCell ref="A324:E324"/>
    <mergeCell ref="A325:E325"/>
    <mergeCell ref="O375:Q375"/>
    <mergeCell ref="D378:G378"/>
    <mergeCell ref="A370:Q370"/>
    <mergeCell ref="D375:G375"/>
    <mergeCell ref="D373:G373"/>
    <mergeCell ref="H373:I373"/>
    <mergeCell ref="J373:N373"/>
    <mergeCell ref="J376:N376"/>
    <mergeCell ref="O376:Q376"/>
    <mergeCell ref="P384:Q384"/>
    <mergeCell ref="K393:L393"/>
    <mergeCell ref="N393:O393"/>
    <mergeCell ref="F386:H386"/>
    <mergeCell ref="A394:D394"/>
    <mergeCell ref="D376:G376"/>
    <mergeCell ref="O373:Q373"/>
    <mergeCell ref="D374:G374"/>
    <mergeCell ref="H374:I374"/>
    <mergeCell ref="A364:Q364"/>
    <mergeCell ref="G322:H322"/>
    <mergeCell ref="I399:O399"/>
    <mergeCell ref="P399:Q399"/>
    <mergeCell ref="I398:Q398"/>
    <mergeCell ref="I396:Q396"/>
    <mergeCell ref="I397:Q397"/>
    <mergeCell ref="A395:D395"/>
    <mergeCell ref="I388:Q388"/>
    <mergeCell ref="B393:C393"/>
    <mergeCell ref="F333:H333"/>
    <mergeCell ref="I334:Q334"/>
    <mergeCell ref="B304:E304"/>
    <mergeCell ref="F332:H332"/>
    <mergeCell ref="F300:H300"/>
    <mergeCell ref="F301:H301"/>
    <mergeCell ref="B303:E303"/>
    <mergeCell ref="B300:E300"/>
    <mergeCell ref="L299:N299"/>
    <mergeCell ref="O299:Q299"/>
    <mergeCell ref="B311:E311"/>
    <mergeCell ref="O308:Q308"/>
    <mergeCell ref="B301:E301"/>
    <mergeCell ref="B302:E302"/>
    <mergeCell ref="I299:K299"/>
    <mergeCell ref="F308:H308"/>
    <mergeCell ref="I308:K308"/>
    <mergeCell ref="I322:N322"/>
    <mergeCell ref="I303:K303"/>
    <mergeCell ref="A345:E345"/>
    <mergeCell ref="H360:I360"/>
    <mergeCell ref="K360:L360"/>
    <mergeCell ref="A367:D367"/>
    <mergeCell ref="E367:Q367"/>
    <mergeCell ref="H376:I376"/>
    <mergeCell ref="D371:G371"/>
    <mergeCell ref="O380:Q380"/>
    <mergeCell ref="J380:N380"/>
    <mergeCell ref="H380:I380"/>
    <mergeCell ref="D380:G380"/>
    <mergeCell ref="H379:I379"/>
    <mergeCell ref="E393:F393"/>
    <mergeCell ref="H393:I393"/>
    <mergeCell ref="F383:H383"/>
    <mergeCell ref="I383:Q383"/>
    <mergeCell ref="F384:H384"/>
    <mergeCell ref="I384:M384"/>
    <mergeCell ref="N384:O384"/>
    <mergeCell ref="D372:G372"/>
    <mergeCell ref="E360:F360"/>
    <mergeCell ref="E395:Q395"/>
    <mergeCell ref="I386:Q386"/>
    <mergeCell ref="F387:H387"/>
    <mergeCell ref="I387:Q387"/>
    <mergeCell ref="A390:Q390"/>
    <mergeCell ref="A391:Q391"/>
    <mergeCell ref="F388:H388"/>
    <mergeCell ref="J374:N374"/>
    <mergeCell ref="O374:Q374"/>
    <mergeCell ref="A361:D361"/>
    <mergeCell ref="H372:I372"/>
    <mergeCell ref="A362:D362"/>
    <mergeCell ref="A388:D388"/>
    <mergeCell ref="B410:K410"/>
    <mergeCell ref="L268:M268"/>
    <mergeCell ref="B269:C269"/>
    <mergeCell ref="B270:C270"/>
    <mergeCell ref="B277:C277"/>
    <mergeCell ref="B278:C278"/>
    <mergeCell ref="O276:P276"/>
    <mergeCell ref="A15:D15"/>
    <mergeCell ref="E15:L15"/>
    <mergeCell ref="M15:Q15"/>
    <mergeCell ref="R13:U21"/>
    <mergeCell ref="E21:L21"/>
    <mergeCell ref="M21:Q21"/>
    <mergeCell ref="A17:D17"/>
    <mergeCell ref="E17:L17"/>
    <mergeCell ref="M17:Q17"/>
    <mergeCell ref="A18:D18"/>
    <mergeCell ref="E18:L18"/>
    <mergeCell ref="M18:Q18"/>
    <mergeCell ref="A19:D19"/>
    <mergeCell ref="E19:L19"/>
    <mergeCell ref="M19:Q19"/>
    <mergeCell ref="A20:C21"/>
    <mergeCell ref="E20:L20"/>
    <mergeCell ref="M20:Q20"/>
    <mergeCell ref="F400:H400"/>
    <mergeCell ref="I400:Q400"/>
    <mergeCell ref="A402:Q402"/>
    <mergeCell ref="H377:I377"/>
    <mergeCell ref="J377:N377"/>
    <mergeCell ref="O377:Q377"/>
    <mergeCell ref="A369:Q369"/>
    <mergeCell ref="A352:D352"/>
    <mergeCell ref="A392:Q392"/>
    <mergeCell ref="A266:G266"/>
    <mergeCell ref="O269:P269"/>
    <mergeCell ref="L308:N308"/>
    <mergeCell ref="L414:Q414"/>
    <mergeCell ref="F396:H396"/>
    <mergeCell ref="F397:H397"/>
    <mergeCell ref="L417:Q417"/>
    <mergeCell ref="A434:D434"/>
    <mergeCell ref="A435:D435"/>
    <mergeCell ref="A436:D436"/>
    <mergeCell ref="A437:D437"/>
    <mergeCell ref="A438:D438"/>
    <mergeCell ref="R97:U97"/>
    <mergeCell ref="R263:U263"/>
    <mergeCell ref="R266:U266"/>
    <mergeCell ref="R267:U290"/>
    <mergeCell ref="R291:U291"/>
    <mergeCell ref="R294:U294"/>
    <mergeCell ref="R98:U125"/>
    <mergeCell ref="R128:U128"/>
    <mergeCell ref="R129:U146"/>
    <mergeCell ref="R149:U149"/>
    <mergeCell ref="R150:U166"/>
    <mergeCell ref="R169:U169"/>
    <mergeCell ref="R170:U181"/>
    <mergeCell ref="R184:U184"/>
    <mergeCell ref="R185:U222"/>
    <mergeCell ref="A124:G124"/>
    <mergeCell ref="A123:G123"/>
    <mergeCell ref="A122:G122"/>
    <mergeCell ref="R75:U75"/>
    <mergeCell ref="A100:Q100"/>
    <mergeCell ref="A104:G104"/>
    <mergeCell ref="A103:G103"/>
    <mergeCell ref="A102:G102"/>
    <mergeCell ref="A110:Q110"/>
    <mergeCell ref="A58:A59"/>
    <mergeCell ref="H101:Q101"/>
    <mergeCell ref="H106:Q106"/>
    <mergeCell ref="H111:Q111"/>
    <mergeCell ref="P103:Q103"/>
    <mergeCell ref="F274:I274"/>
    <mergeCell ref="F275:I275"/>
    <mergeCell ref="H328:Q328"/>
    <mergeCell ref="H327:Q327"/>
    <mergeCell ref="O300:Q300"/>
    <mergeCell ref="P350:Q350"/>
    <mergeCell ref="L297:N297"/>
    <mergeCell ref="O297:Q297"/>
    <mergeCell ref="R76:U93"/>
    <mergeCell ref="A121:G121"/>
    <mergeCell ref="B299:E299"/>
    <mergeCell ref="F302:H302"/>
    <mergeCell ref="F303:H303"/>
    <mergeCell ref="L273:M273"/>
    <mergeCell ref="L283:M283"/>
    <mergeCell ref="F273:I273"/>
    <mergeCell ref="B273:C273"/>
    <mergeCell ref="A286:D286"/>
    <mergeCell ref="A287:D287"/>
    <mergeCell ref="O298:Q298"/>
    <mergeCell ref="L296:N296"/>
    <mergeCell ref="R22:U22"/>
    <mergeCell ref="R25:U25"/>
    <mergeCell ref="R54:U54"/>
    <mergeCell ref="R57:U57"/>
    <mergeCell ref="R94:U94"/>
    <mergeCell ref="A433:D433"/>
    <mergeCell ref="A78:D78"/>
    <mergeCell ref="A79:D79"/>
    <mergeCell ref="A80:D80"/>
    <mergeCell ref="A97:G97"/>
    <mergeCell ref="A98:Q98"/>
    <mergeCell ref="A168:G168"/>
    <mergeCell ref="R26:U53"/>
    <mergeCell ref="A224:G224"/>
    <mergeCell ref="A252:G252"/>
    <mergeCell ref="A120:Q120"/>
    <mergeCell ref="A125:G125"/>
    <mergeCell ref="A90:C90"/>
    <mergeCell ref="D90:H90"/>
    <mergeCell ref="I90:M90"/>
    <mergeCell ref="H378:I378"/>
    <mergeCell ref="B419:K419"/>
    <mergeCell ref="I91:M91"/>
    <mergeCell ref="L423:Q423"/>
    <mergeCell ref="B420:K420"/>
    <mergeCell ref="B421:K421"/>
    <mergeCell ref="B422:K422"/>
    <mergeCell ref="B423:K423"/>
    <mergeCell ref="F78:H78"/>
    <mergeCell ref="I78:M78"/>
    <mergeCell ref="R429:U431"/>
    <mergeCell ref="R58:U72"/>
    <mergeCell ref="B424:K424"/>
    <mergeCell ref="F398:H398"/>
    <mergeCell ref="R225:U225"/>
    <mergeCell ref="R226:U250"/>
    <mergeCell ref="R253:U253"/>
    <mergeCell ref="R254:U256"/>
    <mergeCell ref="R259:U259"/>
    <mergeCell ref="R260:U262"/>
    <mergeCell ref="R295:U314"/>
    <mergeCell ref="R317:U317"/>
    <mergeCell ref="R318:U334"/>
    <mergeCell ref="R383:U383"/>
    <mergeCell ref="R384:U388"/>
    <mergeCell ref="S404:U404"/>
    <mergeCell ref="S405:U424"/>
    <mergeCell ref="L404:Q404"/>
    <mergeCell ref="L405:Q405"/>
    <mergeCell ref="L406:Q406"/>
    <mergeCell ref="R372:U380"/>
    <mergeCell ref="L407:Q407"/>
    <mergeCell ref="L408:Q408"/>
    <mergeCell ref="L409:Q409"/>
    <mergeCell ref="L410:Q410"/>
    <mergeCell ref="L411:Q411"/>
    <mergeCell ref="L412:Q412"/>
    <mergeCell ref="L413:Q413"/>
    <mergeCell ref="L415:Q415"/>
    <mergeCell ref="L416:Q416"/>
    <mergeCell ref="L418:Q418"/>
    <mergeCell ref="L419:Q419"/>
    <mergeCell ref="L420:Q420"/>
    <mergeCell ref="L421:Q421"/>
  </mergeCells>
  <conditionalFormatting sqref="A187:C187">
    <cfRule type="expression" dxfId="165" priority="46">
      <formula>$A$187</formula>
    </cfRule>
  </conditionalFormatting>
  <conditionalFormatting sqref="A356:C356">
    <cfRule type="expression" dxfId="164" priority="28">
      <formula>$A356</formula>
    </cfRule>
  </conditionalFormatting>
  <conditionalFormatting sqref="A360:C360">
    <cfRule type="expression" dxfId="163" priority="21">
      <formula>$A$360</formula>
    </cfRule>
  </conditionalFormatting>
  <conditionalFormatting sqref="A365:C365">
    <cfRule type="expression" dxfId="162" priority="15">
      <formula>$A$365</formula>
    </cfRule>
  </conditionalFormatting>
  <conditionalFormatting sqref="A393:C393">
    <cfRule type="expression" dxfId="161" priority="9">
      <formula>$A$393</formula>
    </cfRule>
  </conditionalFormatting>
  <conditionalFormatting sqref="A192:F192">
    <cfRule type="expression" dxfId="160" priority="40">
      <formula>$A$192</formula>
    </cfRule>
  </conditionalFormatting>
  <conditionalFormatting sqref="B99:D99">
    <cfRule type="expression" dxfId="159" priority="51">
      <formula>$B$99</formula>
    </cfRule>
  </conditionalFormatting>
  <conditionalFormatting sqref="B76:E76">
    <cfRule type="expression" dxfId="158" priority="55">
      <formula>$B76</formula>
    </cfRule>
  </conditionalFormatting>
  <conditionalFormatting sqref="D187:F187">
    <cfRule type="expression" dxfId="157" priority="45">
      <formula>$D$187</formula>
    </cfRule>
  </conditionalFormatting>
  <conditionalFormatting sqref="D356:F356">
    <cfRule type="expression" dxfId="156" priority="27">
      <formula>$D356</formula>
    </cfRule>
  </conditionalFormatting>
  <conditionalFormatting sqref="D360:F360">
    <cfRule type="expression" dxfId="155" priority="20">
      <formula>$D$360</formula>
    </cfRule>
  </conditionalFormatting>
  <conditionalFormatting sqref="D365:F365">
    <cfRule type="expression" dxfId="154" priority="14">
      <formula>$D$365</formula>
    </cfRule>
  </conditionalFormatting>
  <conditionalFormatting sqref="D393:F393">
    <cfRule type="expression" dxfId="153" priority="8">
      <formula>$D$393</formula>
    </cfRule>
  </conditionalFormatting>
  <conditionalFormatting sqref="E99:G99">
    <cfRule type="expression" dxfId="152" priority="50">
      <formula>$E$99</formula>
    </cfRule>
  </conditionalFormatting>
  <conditionalFormatting sqref="F76:I76">
    <cfRule type="expression" dxfId="151" priority="54">
      <formula>$F76</formula>
    </cfRule>
  </conditionalFormatting>
  <conditionalFormatting sqref="F203:I203">
    <cfRule type="expression" dxfId="150" priority="34">
      <formula>$F$203</formula>
    </cfRule>
  </conditionalFormatting>
  <conditionalFormatting sqref="F244:I244">
    <cfRule type="expression" dxfId="149" priority="31">
      <formula>$F$244</formula>
    </cfRule>
  </conditionalFormatting>
  <conditionalFormatting sqref="G187:I187">
    <cfRule type="expression" dxfId="148" priority="44">
      <formula>$G$187</formula>
    </cfRule>
  </conditionalFormatting>
  <conditionalFormatting sqref="G356:I356">
    <cfRule type="expression" dxfId="147" priority="26">
      <formula>$G356</formula>
    </cfRule>
  </conditionalFormatting>
  <conditionalFormatting sqref="G360:I360">
    <cfRule type="expression" dxfId="146" priority="19">
      <formula>$G$360</formula>
    </cfRule>
  </conditionalFormatting>
  <conditionalFormatting sqref="G365:I365">
    <cfRule type="expression" dxfId="145" priority="13">
      <formula>$G$365</formula>
    </cfRule>
  </conditionalFormatting>
  <conditionalFormatting sqref="G393:I393">
    <cfRule type="expression" dxfId="144" priority="7">
      <formula>$G$393</formula>
    </cfRule>
  </conditionalFormatting>
  <conditionalFormatting sqref="G192:L192">
    <cfRule type="expression" dxfId="143" priority="39">
      <formula>$G$192</formula>
    </cfRule>
  </conditionalFormatting>
  <conditionalFormatting sqref="H99:J99">
    <cfRule type="expression" dxfId="142" priority="49">
      <formula>$H$99</formula>
    </cfRule>
  </conditionalFormatting>
  <conditionalFormatting sqref="I194:K194">
    <cfRule type="expression" dxfId="141" priority="37">
      <formula>$I$194</formula>
    </cfRule>
  </conditionalFormatting>
  <conditionalFormatting sqref="J76:L76">
    <cfRule type="expression" dxfId="140" priority="53">
      <formula>$J76</formula>
    </cfRule>
  </conditionalFormatting>
  <conditionalFormatting sqref="J187:L187">
    <cfRule type="expression" dxfId="139" priority="43">
      <formula>$J$187</formula>
    </cfRule>
  </conditionalFormatting>
  <conditionalFormatting sqref="J356:L356">
    <cfRule type="expression" dxfId="138" priority="25">
      <formula>$J356</formula>
    </cfRule>
  </conditionalFormatting>
  <conditionalFormatting sqref="J360:L360">
    <cfRule type="expression" dxfId="137" priority="18">
      <formula>$J$360</formula>
    </cfRule>
  </conditionalFormatting>
  <conditionalFormatting sqref="J365:L365">
    <cfRule type="expression" dxfId="136" priority="12">
      <formula>$J$365</formula>
    </cfRule>
  </conditionalFormatting>
  <conditionalFormatting sqref="J393:L393">
    <cfRule type="expression" dxfId="135" priority="6">
      <formula>$J$393</formula>
    </cfRule>
  </conditionalFormatting>
  <conditionalFormatting sqref="J203:M203">
    <cfRule type="expression" dxfId="134" priority="33">
      <formula>$J$203</formula>
    </cfRule>
  </conditionalFormatting>
  <conditionalFormatting sqref="J244:M244">
    <cfRule type="expression" dxfId="133" priority="30">
      <formula>$J$244</formula>
    </cfRule>
  </conditionalFormatting>
  <conditionalFormatting sqref="K99:N99">
    <cfRule type="expression" dxfId="132" priority="48">
      <formula>$K$99</formula>
    </cfRule>
  </conditionalFormatting>
  <conditionalFormatting sqref="L194:N194">
    <cfRule type="expression" dxfId="131" priority="36">
      <formula>$L$194</formula>
    </cfRule>
  </conditionalFormatting>
  <conditionalFormatting sqref="M187:O187">
    <cfRule type="expression" dxfId="130" priority="42">
      <formula>$M$187</formula>
    </cfRule>
  </conditionalFormatting>
  <conditionalFormatting sqref="M356:O356">
    <cfRule type="expression" dxfId="129" priority="24">
      <formula>$M356</formula>
    </cfRule>
  </conditionalFormatting>
  <conditionalFormatting sqref="M360:O360">
    <cfRule type="expression" dxfId="128" priority="17">
      <formula>$M$360</formula>
    </cfRule>
  </conditionalFormatting>
  <conditionalFormatting sqref="M365:O365">
    <cfRule type="expression" dxfId="127" priority="11">
      <formula>$M$365</formula>
    </cfRule>
  </conditionalFormatting>
  <conditionalFormatting sqref="M393:O393">
    <cfRule type="expression" dxfId="126" priority="5">
      <formula>$M$393</formula>
    </cfRule>
  </conditionalFormatting>
  <conditionalFormatting sqref="M76:Q76">
    <cfRule type="expression" dxfId="125" priority="52">
      <formula>$M76</formula>
    </cfRule>
  </conditionalFormatting>
  <conditionalFormatting sqref="M192:Q192">
    <cfRule type="expression" dxfId="124" priority="38">
      <formula>$M$192</formula>
    </cfRule>
  </conditionalFormatting>
  <conditionalFormatting sqref="N203:Q203">
    <cfRule type="expression" dxfId="123" priority="32">
      <formula>$N$203</formula>
    </cfRule>
  </conditionalFormatting>
  <conditionalFormatting sqref="N244:Q244">
    <cfRule type="expression" dxfId="122" priority="29">
      <formula>$N$244</formula>
    </cfRule>
  </conditionalFormatting>
  <conditionalFormatting sqref="O99:Q99">
    <cfRule type="expression" dxfId="121" priority="47">
      <formula>$O$99</formula>
    </cfRule>
  </conditionalFormatting>
  <conditionalFormatting sqref="O194:Q194">
    <cfRule type="expression" dxfId="120" priority="35">
      <formula>$O$194</formula>
    </cfRule>
  </conditionalFormatting>
  <conditionalFormatting sqref="P187:Q187">
    <cfRule type="expression" dxfId="119" priority="41">
      <formula>$P$187</formula>
    </cfRule>
  </conditionalFormatting>
  <conditionalFormatting sqref="P356:Q356">
    <cfRule type="expression" priority="23">
      <formula>$P356</formula>
    </cfRule>
    <cfRule type="expression" dxfId="118" priority="22">
      <formula>$P356</formula>
    </cfRule>
  </conditionalFormatting>
  <conditionalFormatting sqref="P360:Q360">
    <cfRule type="expression" dxfId="117" priority="16">
      <formula>$P$360</formula>
    </cfRule>
  </conditionalFormatting>
  <conditionalFormatting sqref="P365:Q365">
    <cfRule type="expression" dxfId="116" priority="10">
      <formula>$P$365</formula>
    </cfRule>
  </conditionalFormatting>
  <conditionalFormatting sqref="P393:Q393">
    <cfRule type="expression" dxfId="115" priority="4">
      <formula>$P$393</formula>
    </cfRule>
  </conditionalFormatting>
  <printOptions horizontalCentered="1" verticalCentered="1"/>
  <pageMargins left="0.70866141732283505" right="0.70866141732283505" top="0.74803149606299202" bottom="0.74803149606299202" header="0.31496062992126" footer="0.31496062992126"/>
  <pageSetup scale="29" fitToHeight="0" orientation="portrait" r:id="rId1"/>
  <rowBreaks count="14" manualBreakCount="14">
    <brk id="43" max="20" man="1"/>
    <brk id="72" max="20" man="1"/>
    <brk id="104" max="20" man="1"/>
    <brk id="125" max="20" man="1"/>
    <brk id="166" max="20" man="1"/>
    <brk id="181" max="20" man="1"/>
    <brk id="216" max="20" man="1"/>
    <brk id="250" max="20" man="1"/>
    <brk id="285" max="20" man="1"/>
    <brk id="314" max="20" man="1"/>
    <brk id="334" max="20" man="1"/>
    <brk id="353" max="20" man="1"/>
    <brk id="380" max="20" man="1"/>
    <brk id="400"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129" r:id="rId4" name="Check Box 913">
              <controlPr defaultSize="0" autoFill="0" autoLine="0" autoPict="0">
                <anchor moveWithCells="1">
                  <from>
                    <xdr:col>1</xdr:col>
                    <xdr:colOff>594360</xdr:colOff>
                    <xdr:row>98</xdr:row>
                    <xdr:rowOff>518160</xdr:rowOff>
                  </from>
                  <to>
                    <xdr:col>1</xdr:col>
                    <xdr:colOff>1203960</xdr:colOff>
                    <xdr:row>98</xdr:row>
                    <xdr:rowOff>899160</xdr:rowOff>
                  </to>
                </anchor>
              </controlPr>
            </control>
          </mc:Choice>
        </mc:AlternateContent>
        <mc:AlternateContent xmlns:mc="http://schemas.openxmlformats.org/markup-compatibility/2006">
          <mc:Choice Requires="x14">
            <control shapeId="10130" r:id="rId5" name="Check Box 914">
              <controlPr defaultSize="0" autoFill="0" autoLine="0" autoPict="0">
                <anchor moveWithCells="1">
                  <from>
                    <xdr:col>4</xdr:col>
                    <xdr:colOff>365760</xdr:colOff>
                    <xdr:row>98</xdr:row>
                    <xdr:rowOff>495300</xdr:rowOff>
                  </from>
                  <to>
                    <xdr:col>5</xdr:col>
                    <xdr:colOff>190500</xdr:colOff>
                    <xdr:row>98</xdr:row>
                    <xdr:rowOff>899160</xdr:rowOff>
                  </to>
                </anchor>
              </controlPr>
            </control>
          </mc:Choice>
        </mc:AlternateContent>
        <mc:AlternateContent xmlns:mc="http://schemas.openxmlformats.org/markup-compatibility/2006">
          <mc:Choice Requires="x14">
            <control shapeId="10131" r:id="rId6" name="Check Box 915">
              <controlPr defaultSize="0" autoFill="0" autoLine="0" autoPict="0">
                <anchor moveWithCells="1">
                  <from>
                    <xdr:col>7</xdr:col>
                    <xdr:colOff>495300</xdr:colOff>
                    <xdr:row>98</xdr:row>
                    <xdr:rowOff>457200</xdr:rowOff>
                  </from>
                  <to>
                    <xdr:col>7</xdr:col>
                    <xdr:colOff>899160</xdr:colOff>
                    <xdr:row>98</xdr:row>
                    <xdr:rowOff>822960</xdr:rowOff>
                  </to>
                </anchor>
              </controlPr>
            </control>
          </mc:Choice>
        </mc:AlternateContent>
        <mc:AlternateContent xmlns:mc="http://schemas.openxmlformats.org/markup-compatibility/2006">
          <mc:Choice Requires="x14">
            <control shapeId="10132" r:id="rId7" name="Check Box 916">
              <controlPr defaultSize="0" autoFill="0" autoLine="0" autoPict="0">
                <anchor moveWithCells="1">
                  <from>
                    <xdr:col>10</xdr:col>
                    <xdr:colOff>441960</xdr:colOff>
                    <xdr:row>98</xdr:row>
                    <xdr:rowOff>457200</xdr:rowOff>
                  </from>
                  <to>
                    <xdr:col>10</xdr:col>
                    <xdr:colOff>899160</xdr:colOff>
                    <xdr:row>98</xdr:row>
                    <xdr:rowOff>822960</xdr:rowOff>
                  </to>
                </anchor>
              </controlPr>
            </control>
          </mc:Choice>
        </mc:AlternateContent>
        <mc:AlternateContent xmlns:mc="http://schemas.openxmlformats.org/markup-compatibility/2006">
          <mc:Choice Requires="x14">
            <control shapeId="41815" r:id="rId8" name="Check Box 1879">
              <controlPr defaultSize="0" autoFill="0" autoLine="0" autoPict="0">
                <anchor moveWithCells="1">
                  <from>
                    <xdr:col>14</xdr:col>
                    <xdr:colOff>365760</xdr:colOff>
                    <xdr:row>98</xdr:row>
                    <xdr:rowOff>457200</xdr:rowOff>
                  </from>
                  <to>
                    <xdr:col>14</xdr:col>
                    <xdr:colOff>822960</xdr:colOff>
                    <xdr:row>98</xdr:row>
                    <xdr:rowOff>822960</xdr:rowOff>
                  </to>
                </anchor>
              </controlPr>
            </control>
          </mc:Choice>
        </mc:AlternateContent>
        <mc:AlternateContent xmlns:mc="http://schemas.openxmlformats.org/markup-compatibility/2006">
          <mc:Choice Requires="x14">
            <control shapeId="41851" r:id="rId9" name="Check Box 1915">
              <controlPr defaultSize="0" autoFill="0" autoLine="0" autoPict="0">
                <anchor moveWithCells="1">
                  <from>
                    <xdr:col>0</xdr:col>
                    <xdr:colOff>342900</xdr:colOff>
                    <xdr:row>355</xdr:row>
                    <xdr:rowOff>441960</xdr:rowOff>
                  </from>
                  <to>
                    <xdr:col>1</xdr:col>
                    <xdr:colOff>0</xdr:colOff>
                    <xdr:row>355</xdr:row>
                    <xdr:rowOff>822960</xdr:rowOff>
                  </to>
                </anchor>
              </controlPr>
            </control>
          </mc:Choice>
        </mc:AlternateContent>
        <mc:AlternateContent xmlns:mc="http://schemas.openxmlformats.org/markup-compatibility/2006">
          <mc:Choice Requires="x14">
            <control shapeId="41852" r:id="rId10" name="Check Box 1916">
              <controlPr defaultSize="0" autoFill="0" autoLine="0" autoPict="0">
                <anchor moveWithCells="1">
                  <from>
                    <xdr:col>3</xdr:col>
                    <xdr:colOff>342900</xdr:colOff>
                    <xdr:row>355</xdr:row>
                    <xdr:rowOff>457200</xdr:rowOff>
                  </from>
                  <to>
                    <xdr:col>3</xdr:col>
                    <xdr:colOff>883920</xdr:colOff>
                    <xdr:row>355</xdr:row>
                    <xdr:rowOff>899160</xdr:rowOff>
                  </to>
                </anchor>
              </controlPr>
            </control>
          </mc:Choice>
        </mc:AlternateContent>
        <mc:AlternateContent xmlns:mc="http://schemas.openxmlformats.org/markup-compatibility/2006">
          <mc:Choice Requires="x14">
            <control shapeId="41853" r:id="rId11" name="Check Box 1917">
              <controlPr defaultSize="0" autoFill="0" autoLine="0" autoPict="0">
                <anchor moveWithCells="1">
                  <from>
                    <xdr:col>6</xdr:col>
                    <xdr:colOff>381000</xdr:colOff>
                    <xdr:row>355</xdr:row>
                    <xdr:rowOff>419100</xdr:rowOff>
                  </from>
                  <to>
                    <xdr:col>7</xdr:col>
                    <xdr:colOff>0</xdr:colOff>
                    <xdr:row>355</xdr:row>
                    <xdr:rowOff>822960</xdr:rowOff>
                  </to>
                </anchor>
              </controlPr>
            </control>
          </mc:Choice>
        </mc:AlternateContent>
        <mc:AlternateContent xmlns:mc="http://schemas.openxmlformats.org/markup-compatibility/2006">
          <mc:Choice Requires="x14">
            <control shapeId="41854" r:id="rId12" name="Check Box 1918">
              <controlPr defaultSize="0" autoFill="0" autoLine="0" autoPict="0">
                <anchor moveWithCells="1">
                  <from>
                    <xdr:col>9</xdr:col>
                    <xdr:colOff>365760</xdr:colOff>
                    <xdr:row>355</xdr:row>
                    <xdr:rowOff>419100</xdr:rowOff>
                  </from>
                  <to>
                    <xdr:col>10</xdr:col>
                    <xdr:colOff>60960</xdr:colOff>
                    <xdr:row>355</xdr:row>
                    <xdr:rowOff>822960</xdr:rowOff>
                  </to>
                </anchor>
              </controlPr>
            </control>
          </mc:Choice>
        </mc:AlternateContent>
        <mc:AlternateContent xmlns:mc="http://schemas.openxmlformats.org/markup-compatibility/2006">
          <mc:Choice Requires="x14">
            <control shapeId="41855" r:id="rId13" name="Check Box 1919">
              <controlPr defaultSize="0" autoFill="0" autoLine="0" autoPict="0">
                <anchor moveWithCells="1">
                  <from>
                    <xdr:col>12</xdr:col>
                    <xdr:colOff>495300</xdr:colOff>
                    <xdr:row>355</xdr:row>
                    <xdr:rowOff>419100</xdr:rowOff>
                  </from>
                  <to>
                    <xdr:col>12</xdr:col>
                    <xdr:colOff>1013460</xdr:colOff>
                    <xdr:row>355</xdr:row>
                    <xdr:rowOff>822960</xdr:rowOff>
                  </to>
                </anchor>
              </controlPr>
            </control>
          </mc:Choice>
        </mc:AlternateContent>
        <mc:AlternateContent xmlns:mc="http://schemas.openxmlformats.org/markup-compatibility/2006">
          <mc:Choice Requires="x14">
            <control shapeId="41856" r:id="rId14" name="Check Box 1920">
              <controlPr defaultSize="0" autoFill="0" autoLine="0" autoPict="0">
                <anchor moveWithCells="1">
                  <from>
                    <xdr:col>15</xdr:col>
                    <xdr:colOff>381000</xdr:colOff>
                    <xdr:row>355</xdr:row>
                    <xdr:rowOff>403860</xdr:rowOff>
                  </from>
                  <to>
                    <xdr:col>16</xdr:col>
                    <xdr:colOff>60960</xdr:colOff>
                    <xdr:row>355</xdr:row>
                    <xdr:rowOff>822960</xdr:rowOff>
                  </to>
                </anchor>
              </controlPr>
            </control>
          </mc:Choice>
        </mc:AlternateContent>
        <mc:AlternateContent xmlns:mc="http://schemas.openxmlformats.org/markup-compatibility/2006">
          <mc:Choice Requires="x14">
            <control shapeId="41857" r:id="rId15" name="Check Box 1921">
              <controlPr defaultSize="0" autoFill="0" autoLine="0" autoPict="0">
                <anchor moveWithCells="1">
                  <from>
                    <xdr:col>0</xdr:col>
                    <xdr:colOff>342900</xdr:colOff>
                    <xdr:row>359</xdr:row>
                    <xdr:rowOff>327660</xdr:rowOff>
                  </from>
                  <to>
                    <xdr:col>1</xdr:col>
                    <xdr:colOff>60960</xdr:colOff>
                    <xdr:row>359</xdr:row>
                    <xdr:rowOff>708660</xdr:rowOff>
                  </to>
                </anchor>
              </controlPr>
            </control>
          </mc:Choice>
        </mc:AlternateContent>
        <mc:AlternateContent xmlns:mc="http://schemas.openxmlformats.org/markup-compatibility/2006">
          <mc:Choice Requires="x14">
            <control shapeId="41858" r:id="rId16" name="Check Box 1922">
              <controlPr defaultSize="0" autoFill="0" autoLine="0" autoPict="0">
                <anchor moveWithCells="1">
                  <from>
                    <xdr:col>3</xdr:col>
                    <xdr:colOff>342900</xdr:colOff>
                    <xdr:row>359</xdr:row>
                    <xdr:rowOff>289560</xdr:rowOff>
                  </from>
                  <to>
                    <xdr:col>3</xdr:col>
                    <xdr:colOff>883920</xdr:colOff>
                    <xdr:row>359</xdr:row>
                    <xdr:rowOff>708660</xdr:rowOff>
                  </to>
                </anchor>
              </controlPr>
            </control>
          </mc:Choice>
        </mc:AlternateContent>
        <mc:AlternateContent xmlns:mc="http://schemas.openxmlformats.org/markup-compatibility/2006">
          <mc:Choice Requires="x14">
            <control shapeId="41859" r:id="rId17" name="Check Box 1923">
              <controlPr defaultSize="0" autoFill="0" autoLine="0" autoPict="0">
                <anchor moveWithCells="1">
                  <from>
                    <xdr:col>6</xdr:col>
                    <xdr:colOff>381000</xdr:colOff>
                    <xdr:row>359</xdr:row>
                    <xdr:rowOff>266700</xdr:rowOff>
                  </from>
                  <to>
                    <xdr:col>7</xdr:col>
                    <xdr:colOff>0</xdr:colOff>
                    <xdr:row>359</xdr:row>
                    <xdr:rowOff>632460</xdr:rowOff>
                  </to>
                </anchor>
              </controlPr>
            </control>
          </mc:Choice>
        </mc:AlternateContent>
        <mc:AlternateContent xmlns:mc="http://schemas.openxmlformats.org/markup-compatibility/2006">
          <mc:Choice Requires="x14">
            <control shapeId="41860" r:id="rId18" name="Check Box 1924">
              <controlPr defaultSize="0" autoFill="0" autoLine="0" autoPict="0">
                <anchor moveWithCells="1">
                  <from>
                    <xdr:col>9</xdr:col>
                    <xdr:colOff>342900</xdr:colOff>
                    <xdr:row>359</xdr:row>
                    <xdr:rowOff>266700</xdr:rowOff>
                  </from>
                  <to>
                    <xdr:col>10</xdr:col>
                    <xdr:colOff>60960</xdr:colOff>
                    <xdr:row>359</xdr:row>
                    <xdr:rowOff>632460</xdr:rowOff>
                  </to>
                </anchor>
              </controlPr>
            </control>
          </mc:Choice>
        </mc:AlternateContent>
        <mc:AlternateContent xmlns:mc="http://schemas.openxmlformats.org/markup-compatibility/2006">
          <mc:Choice Requires="x14">
            <control shapeId="41861" r:id="rId19" name="Check Box 1925">
              <controlPr defaultSize="0" autoFill="0" autoLine="0" autoPict="0">
                <anchor moveWithCells="1">
                  <from>
                    <xdr:col>12</xdr:col>
                    <xdr:colOff>495300</xdr:colOff>
                    <xdr:row>359</xdr:row>
                    <xdr:rowOff>251460</xdr:rowOff>
                  </from>
                  <to>
                    <xdr:col>12</xdr:col>
                    <xdr:colOff>1013460</xdr:colOff>
                    <xdr:row>359</xdr:row>
                    <xdr:rowOff>632460</xdr:rowOff>
                  </to>
                </anchor>
              </controlPr>
            </control>
          </mc:Choice>
        </mc:AlternateContent>
        <mc:AlternateContent xmlns:mc="http://schemas.openxmlformats.org/markup-compatibility/2006">
          <mc:Choice Requires="x14">
            <control shapeId="41862" r:id="rId20" name="Check Box 1926">
              <controlPr defaultSize="0" autoFill="0" autoLine="0" autoPict="0">
                <anchor moveWithCells="1">
                  <from>
                    <xdr:col>15</xdr:col>
                    <xdr:colOff>381000</xdr:colOff>
                    <xdr:row>359</xdr:row>
                    <xdr:rowOff>266700</xdr:rowOff>
                  </from>
                  <to>
                    <xdr:col>16</xdr:col>
                    <xdr:colOff>60960</xdr:colOff>
                    <xdr:row>359</xdr:row>
                    <xdr:rowOff>632460</xdr:rowOff>
                  </to>
                </anchor>
              </controlPr>
            </control>
          </mc:Choice>
        </mc:AlternateContent>
        <mc:AlternateContent xmlns:mc="http://schemas.openxmlformats.org/markup-compatibility/2006">
          <mc:Choice Requires="x14">
            <control shapeId="41863" r:id="rId21" name="Check Box 1927">
              <controlPr defaultSize="0" autoFill="0" autoLine="0" autoPict="0">
                <anchor moveWithCells="1">
                  <from>
                    <xdr:col>0</xdr:col>
                    <xdr:colOff>342900</xdr:colOff>
                    <xdr:row>364</xdr:row>
                    <xdr:rowOff>762000</xdr:rowOff>
                  </from>
                  <to>
                    <xdr:col>1</xdr:col>
                    <xdr:colOff>60960</xdr:colOff>
                    <xdr:row>364</xdr:row>
                    <xdr:rowOff>1143000</xdr:rowOff>
                  </to>
                </anchor>
              </controlPr>
            </control>
          </mc:Choice>
        </mc:AlternateContent>
        <mc:AlternateContent xmlns:mc="http://schemas.openxmlformats.org/markup-compatibility/2006">
          <mc:Choice Requires="x14">
            <control shapeId="41864" r:id="rId22" name="Check Box 1928">
              <controlPr defaultSize="0" autoFill="0" autoLine="0" autoPict="0">
                <anchor moveWithCells="1">
                  <from>
                    <xdr:col>3</xdr:col>
                    <xdr:colOff>327660</xdr:colOff>
                    <xdr:row>364</xdr:row>
                    <xdr:rowOff>784860</xdr:rowOff>
                  </from>
                  <to>
                    <xdr:col>3</xdr:col>
                    <xdr:colOff>822960</xdr:colOff>
                    <xdr:row>364</xdr:row>
                    <xdr:rowOff>1203960</xdr:rowOff>
                  </to>
                </anchor>
              </controlPr>
            </control>
          </mc:Choice>
        </mc:AlternateContent>
        <mc:AlternateContent xmlns:mc="http://schemas.openxmlformats.org/markup-compatibility/2006">
          <mc:Choice Requires="x14">
            <control shapeId="41865" r:id="rId23" name="Check Box 1929">
              <controlPr defaultSize="0" autoFill="0" autoLine="0" autoPict="0">
                <anchor moveWithCells="1">
                  <from>
                    <xdr:col>6</xdr:col>
                    <xdr:colOff>403860</xdr:colOff>
                    <xdr:row>364</xdr:row>
                    <xdr:rowOff>723900</xdr:rowOff>
                  </from>
                  <to>
                    <xdr:col>7</xdr:col>
                    <xdr:colOff>0</xdr:colOff>
                    <xdr:row>364</xdr:row>
                    <xdr:rowOff>1143000</xdr:rowOff>
                  </to>
                </anchor>
              </controlPr>
            </control>
          </mc:Choice>
        </mc:AlternateContent>
        <mc:AlternateContent xmlns:mc="http://schemas.openxmlformats.org/markup-compatibility/2006">
          <mc:Choice Requires="x14">
            <control shapeId="41866" r:id="rId24" name="Check Box 1930">
              <controlPr defaultSize="0" autoFill="0" autoLine="0" autoPict="0">
                <anchor moveWithCells="1">
                  <from>
                    <xdr:col>9</xdr:col>
                    <xdr:colOff>342900</xdr:colOff>
                    <xdr:row>364</xdr:row>
                    <xdr:rowOff>762000</xdr:rowOff>
                  </from>
                  <to>
                    <xdr:col>10</xdr:col>
                    <xdr:colOff>60960</xdr:colOff>
                    <xdr:row>364</xdr:row>
                    <xdr:rowOff>1143000</xdr:rowOff>
                  </to>
                </anchor>
              </controlPr>
            </control>
          </mc:Choice>
        </mc:AlternateContent>
        <mc:AlternateContent xmlns:mc="http://schemas.openxmlformats.org/markup-compatibility/2006">
          <mc:Choice Requires="x14">
            <control shapeId="41867" r:id="rId25" name="Check Box 1931">
              <controlPr defaultSize="0" autoFill="0" autoLine="0" autoPict="0">
                <anchor moveWithCells="1">
                  <from>
                    <xdr:col>12</xdr:col>
                    <xdr:colOff>495300</xdr:colOff>
                    <xdr:row>364</xdr:row>
                    <xdr:rowOff>723900</xdr:rowOff>
                  </from>
                  <to>
                    <xdr:col>12</xdr:col>
                    <xdr:colOff>1013460</xdr:colOff>
                    <xdr:row>364</xdr:row>
                    <xdr:rowOff>1143000</xdr:rowOff>
                  </to>
                </anchor>
              </controlPr>
            </control>
          </mc:Choice>
        </mc:AlternateContent>
        <mc:AlternateContent xmlns:mc="http://schemas.openxmlformats.org/markup-compatibility/2006">
          <mc:Choice Requires="x14">
            <control shapeId="41868" r:id="rId26" name="Check Box 1932">
              <controlPr defaultSize="0" autoFill="0" autoLine="0" autoPict="0">
                <anchor moveWithCells="1">
                  <from>
                    <xdr:col>15</xdr:col>
                    <xdr:colOff>381000</xdr:colOff>
                    <xdr:row>364</xdr:row>
                    <xdr:rowOff>762000</xdr:rowOff>
                  </from>
                  <to>
                    <xdr:col>16</xdr:col>
                    <xdr:colOff>60960</xdr:colOff>
                    <xdr:row>364</xdr:row>
                    <xdr:rowOff>1143000</xdr:rowOff>
                  </to>
                </anchor>
              </controlPr>
            </control>
          </mc:Choice>
        </mc:AlternateContent>
        <mc:AlternateContent xmlns:mc="http://schemas.openxmlformats.org/markup-compatibility/2006">
          <mc:Choice Requires="x14">
            <control shapeId="41869" r:id="rId27" name="Check Box 1933">
              <controlPr defaultSize="0" autoFill="0" autoLine="0" autoPict="0">
                <anchor moveWithCells="1">
                  <from>
                    <xdr:col>0</xdr:col>
                    <xdr:colOff>327660</xdr:colOff>
                    <xdr:row>392</xdr:row>
                    <xdr:rowOff>746760</xdr:rowOff>
                  </from>
                  <to>
                    <xdr:col>1</xdr:col>
                    <xdr:colOff>0</xdr:colOff>
                    <xdr:row>392</xdr:row>
                    <xdr:rowOff>1143000</xdr:rowOff>
                  </to>
                </anchor>
              </controlPr>
            </control>
          </mc:Choice>
        </mc:AlternateContent>
        <mc:AlternateContent xmlns:mc="http://schemas.openxmlformats.org/markup-compatibility/2006">
          <mc:Choice Requires="x14">
            <control shapeId="41870" r:id="rId28" name="Check Box 1934">
              <controlPr defaultSize="0" autoFill="0" autoLine="0" autoPict="0">
                <anchor moveWithCells="1">
                  <from>
                    <xdr:col>3</xdr:col>
                    <xdr:colOff>365760</xdr:colOff>
                    <xdr:row>392</xdr:row>
                    <xdr:rowOff>762000</xdr:rowOff>
                  </from>
                  <to>
                    <xdr:col>3</xdr:col>
                    <xdr:colOff>883920</xdr:colOff>
                    <xdr:row>392</xdr:row>
                    <xdr:rowOff>1143000</xdr:rowOff>
                  </to>
                </anchor>
              </controlPr>
            </control>
          </mc:Choice>
        </mc:AlternateContent>
        <mc:AlternateContent xmlns:mc="http://schemas.openxmlformats.org/markup-compatibility/2006">
          <mc:Choice Requires="x14">
            <control shapeId="41871" r:id="rId29" name="Check Box 1935">
              <controlPr defaultSize="0" autoFill="0" autoLine="0" autoPict="0">
                <anchor moveWithCells="1">
                  <from>
                    <xdr:col>6</xdr:col>
                    <xdr:colOff>419100</xdr:colOff>
                    <xdr:row>392</xdr:row>
                    <xdr:rowOff>723900</xdr:rowOff>
                  </from>
                  <to>
                    <xdr:col>7</xdr:col>
                    <xdr:colOff>60960</xdr:colOff>
                    <xdr:row>392</xdr:row>
                    <xdr:rowOff>1143000</xdr:rowOff>
                  </to>
                </anchor>
              </controlPr>
            </control>
          </mc:Choice>
        </mc:AlternateContent>
        <mc:AlternateContent xmlns:mc="http://schemas.openxmlformats.org/markup-compatibility/2006">
          <mc:Choice Requires="x14">
            <control shapeId="41872" r:id="rId30" name="Check Box 1936">
              <controlPr defaultSize="0" autoFill="0" autoLine="0" autoPict="0">
                <anchor moveWithCells="1">
                  <from>
                    <xdr:col>9</xdr:col>
                    <xdr:colOff>381000</xdr:colOff>
                    <xdr:row>392</xdr:row>
                    <xdr:rowOff>685800</xdr:rowOff>
                  </from>
                  <to>
                    <xdr:col>10</xdr:col>
                    <xdr:colOff>60960</xdr:colOff>
                    <xdr:row>392</xdr:row>
                    <xdr:rowOff>1089660</xdr:rowOff>
                  </to>
                </anchor>
              </controlPr>
            </control>
          </mc:Choice>
        </mc:AlternateContent>
        <mc:AlternateContent xmlns:mc="http://schemas.openxmlformats.org/markup-compatibility/2006">
          <mc:Choice Requires="x14">
            <control shapeId="41873" r:id="rId31" name="Check Box 1937">
              <controlPr defaultSize="0" autoFill="0" autoLine="0" autoPict="0">
                <anchor moveWithCells="1">
                  <from>
                    <xdr:col>12</xdr:col>
                    <xdr:colOff>518160</xdr:colOff>
                    <xdr:row>392</xdr:row>
                    <xdr:rowOff>670560</xdr:rowOff>
                  </from>
                  <to>
                    <xdr:col>12</xdr:col>
                    <xdr:colOff>1013460</xdr:colOff>
                    <xdr:row>392</xdr:row>
                    <xdr:rowOff>1089660</xdr:rowOff>
                  </to>
                </anchor>
              </controlPr>
            </control>
          </mc:Choice>
        </mc:AlternateContent>
        <mc:AlternateContent xmlns:mc="http://schemas.openxmlformats.org/markup-compatibility/2006">
          <mc:Choice Requires="x14">
            <control shapeId="41874" r:id="rId32" name="Check Box 1938">
              <controlPr defaultSize="0" autoFill="0" autoLine="0" autoPict="0">
                <anchor moveWithCells="1">
                  <from>
                    <xdr:col>15</xdr:col>
                    <xdr:colOff>365760</xdr:colOff>
                    <xdr:row>392</xdr:row>
                    <xdr:rowOff>647700</xdr:rowOff>
                  </from>
                  <to>
                    <xdr:col>16</xdr:col>
                    <xdr:colOff>60960</xdr:colOff>
                    <xdr:row>392</xdr:row>
                    <xdr:rowOff>1203960</xdr:rowOff>
                  </to>
                </anchor>
              </controlPr>
            </control>
          </mc:Choice>
        </mc:AlternateContent>
        <mc:AlternateContent xmlns:mc="http://schemas.openxmlformats.org/markup-compatibility/2006">
          <mc:Choice Requires="x14">
            <control shapeId="41893" r:id="rId33" name="Check Box 1957">
              <controlPr defaultSize="0" autoFill="0" autoLine="0" autoPict="0">
                <anchor moveWithCells="1">
                  <from>
                    <xdr:col>5</xdr:col>
                    <xdr:colOff>342900</xdr:colOff>
                    <xdr:row>243</xdr:row>
                    <xdr:rowOff>228600</xdr:rowOff>
                  </from>
                  <to>
                    <xdr:col>6</xdr:col>
                    <xdr:colOff>60960</xdr:colOff>
                    <xdr:row>243</xdr:row>
                    <xdr:rowOff>632460</xdr:rowOff>
                  </to>
                </anchor>
              </controlPr>
            </control>
          </mc:Choice>
        </mc:AlternateContent>
        <mc:AlternateContent xmlns:mc="http://schemas.openxmlformats.org/markup-compatibility/2006">
          <mc:Choice Requires="x14">
            <control shapeId="41894" r:id="rId34" name="Check Box 1958">
              <controlPr defaultSize="0" autoFill="0" autoLine="0" autoPict="0">
                <anchor moveWithCells="1">
                  <from>
                    <xdr:col>9</xdr:col>
                    <xdr:colOff>342900</xdr:colOff>
                    <xdr:row>243</xdr:row>
                    <xdr:rowOff>228600</xdr:rowOff>
                  </from>
                  <to>
                    <xdr:col>10</xdr:col>
                    <xdr:colOff>60960</xdr:colOff>
                    <xdr:row>243</xdr:row>
                    <xdr:rowOff>632460</xdr:rowOff>
                  </to>
                </anchor>
              </controlPr>
            </control>
          </mc:Choice>
        </mc:AlternateContent>
        <mc:AlternateContent xmlns:mc="http://schemas.openxmlformats.org/markup-compatibility/2006">
          <mc:Choice Requires="x14">
            <control shapeId="41895" r:id="rId35" name="Check Box 1959">
              <controlPr defaultSize="0" autoFill="0" autoLine="0" autoPict="0">
                <anchor moveWithCells="1">
                  <from>
                    <xdr:col>13</xdr:col>
                    <xdr:colOff>342900</xdr:colOff>
                    <xdr:row>243</xdr:row>
                    <xdr:rowOff>228600</xdr:rowOff>
                  </from>
                  <to>
                    <xdr:col>14</xdr:col>
                    <xdr:colOff>60960</xdr:colOff>
                    <xdr:row>243</xdr:row>
                    <xdr:rowOff>632460</xdr:rowOff>
                  </to>
                </anchor>
              </controlPr>
            </control>
          </mc:Choice>
        </mc:AlternateContent>
        <mc:AlternateContent xmlns:mc="http://schemas.openxmlformats.org/markup-compatibility/2006">
          <mc:Choice Requires="x14">
            <control shapeId="41896" r:id="rId36" name="Check Box 1960">
              <controlPr defaultSize="0" autoFill="0" autoLine="0" autoPict="0">
                <anchor moveWithCells="1">
                  <from>
                    <xdr:col>5</xdr:col>
                    <xdr:colOff>342900</xdr:colOff>
                    <xdr:row>202</xdr:row>
                    <xdr:rowOff>228600</xdr:rowOff>
                  </from>
                  <to>
                    <xdr:col>6</xdr:col>
                    <xdr:colOff>60960</xdr:colOff>
                    <xdr:row>202</xdr:row>
                    <xdr:rowOff>632460</xdr:rowOff>
                  </to>
                </anchor>
              </controlPr>
            </control>
          </mc:Choice>
        </mc:AlternateContent>
        <mc:AlternateContent xmlns:mc="http://schemas.openxmlformats.org/markup-compatibility/2006">
          <mc:Choice Requires="x14">
            <control shapeId="41897" r:id="rId37" name="Check Box 1961">
              <controlPr defaultSize="0" autoFill="0" autoLine="0" autoPict="0">
                <anchor moveWithCells="1">
                  <from>
                    <xdr:col>9</xdr:col>
                    <xdr:colOff>342900</xdr:colOff>
                    <xdr:row>202</xdr:row>
                    <xdr:rowOff>228600</xdr:rowOff>
                  </from>
                  <to>
                    <xdr:col>10</xdr:col>
                    <xdr:colOff>60960</xdr:colOff>
                    <xdr:row>202</xdr:row>
                    <xdr:rowOff>632460</xdr:rowOff>
                  </to>
                </anchor>
              </controlPr>
            </control>
          </mc:Choice>
        </mc:AlternateContent>
        <mc:AlternateContent xmlns:mc="http://schemas.openxmlformats.org/markup-compatibility/2006">
          <mc:Choice Requires="x14">
            <control shapeId="41898" r:id="rId38" name="Check Box 1962">
              <controlPr defaultSize="0" autoFill="0" autoLine="0" autoPict="0">
                <anchor moveWithCells="1">
                  <from>
                    <xdr:col>13</xdr:col>
                    <xdr:colOff>342900</xdr:colOff>
                    <xdr:row>202</xdr:row>
                    <xdr:rowOff>228600</xdr:rowOff>
                  </from>
                  <to>
                    <xdr:col>14</xdr:col>
                    <xdr:colOff>60960</xdr:colOff>
                    <xdr:row>202</xdr:row>
                    <xdr:rowOff>632460</xdr:rowOff>
                  </to>
                </anchor>
              </controlPr>
            </control>
          </mc:Choice>
        </mc:AlternateContent>
        <mc:AlternateContent xmlns:mc="http://schemas.openxmlformats.org/markup-compatibility/2006">
          <mc:Choice Requires="x14">
            <control shapeId="41899" r:id="rId39" name="Check Box 1963">
              <controlPr defaultSize="0" autoFill="0" autoLine="0" autoPict="0">
                <anchor moveWithCells="1">
                  <from>
                    <xdr:col>14</xdr:col>
                    <xdr:colOff>342900</xdr:colOff>
                    <xdr:row>193</xdr:row>
                    <xdr:rowOff>419100</xdr:rowOff>
                  </from>
                  <to>
                    <xdr:col>14</xdr:col>
                    <xdr:colOff>899160</xdr:colOff>
                    <xdr:row>193</xdr:row>
                    <xdr:rowOff>822960</xdr:rowOff>
                  </to>
                </anchor>
              </controlPr>
            </control>
          </mc:Choice>
        </mc:AlternateContent>
        <mc:AlternateContent xmlns:mc="http://schemas.openxmlformats.org/markup-compatibility/2006">
          <mc:Choice Requires="x14">
            <control shapeId="41900" r:id="rId40" name="Check Box 1964">
              <controlPr defaultSize="0" autoFill="0" autoLine="0" autoPict="0">
                <anchor moveWithCells="1">
                  <from>
                    <xdr:col>11</xdr:col>
                    <xdr:colOff>342900</xdr:colOff>
                    <xdr:row>193</xdr:row>
                    <xdr:rowOff>419100</xdr:rowOff>
                  </from>
                  <to>
                    <xdr:col>12</xdr:col>
                    <xdr:colOff>60960</xdr:colOff>
                    <xdr:row>193</xdr:row>
                    <xdr:rowOff>822960</xdr:rowOff>
                  </to>
                </anchor>
              </controlPr>
            </control>
          </mc:Choice>
        </mc:AlternateContent>
        <mc:AlternateContent xmlns:mc="http://schemas.openxmlformats.org/markup-compatibility/2006">
          <mc:Choice Requires="x14">
            <control shapeId="41901" r:id="rId41" name="Check Box 1965">
              <controlPr defaultSize="0" autoFill="0" autoLine="0" autoPict="0">
                <anchor moveWithCells="1">
                  <from>
                    <xdr:col>8</xdr:col>
                    <xdr:colOff>342900</xdr:colOff>
                    <xdr:row>193</xdr:row>
                    <xdr:rowOff>419100</xdr:rowOff>
                  </from>
                  <to>
                    <xdr:col>9</xdr:col>
                    <xdr:colOff>60960</xdr:colOff>
                    <xdr:row>193</xdr:row>
                    <xdr:rowOff>822960</xdr:rowOff>
                  </to>
                </anchor>
              </controlPr>
            </control>
          </mc:Choice>
        </mc:AlternateContent>
        <mc:AlternateContent xmlns:mc="http://schemas.openxmlformats.org/markup-compatibility/2006">
          <mc:Choice Requires="x14">
            <control shapeId="41902" r:id="rId42" name="Check Box 1966">
              <controlPr defaultSize="0" autoFill="0" autoLine="0" autoPict="0">
                <anchor moveWithCells="1">
                  <from>
                    <xdr:col>12</xdr:col>
                    <xdr:colOff>480060</xdr:colOff>
                    <xdr:row>191</xdr:row>
                    <xdr:rowOff>266700</xdr:rowOff>
                  </from>
                  <to>
                    <xdr:col>12</xdr:col>
                    <xdr:colOff>1013460</xdr:colOff>
                    <xdr:row>191</xdr:row>
                    <xdr:rowOff>708660</xdr:rowOff>
                  </to>
                </anchor>
              </controlPr>
            </control>
          </mc:Choice>
        </mc:AlternateContent>
        <mc:AlternateContent xmlns:mc="http://schemas.openxmlformats.org/markup-compatibility/2006">
          <mc:Choice Requires="x14">
            <control shapeId="41903" r:id="rId43" name="Check Box 1967">
              <controlPr defaultSize="0" autoFill="0" autoLine="0" autoPict="0">
                <anchor moveWithCells="1">
                  <from>
                    <xdr:col>6</xdr:col>
                    <xdr:colOff>381000</xdr:colOff>
                    <xdr:row>191</xdr:row>
                    <xdr:rowOff>266700</xdr:rowOff>
                  </from>
                  <to>
                    <xdr:col>7</xdr:col>
                    <xdr:colOff>0</xdr:colOff>
                    <xdr:row>191</xdr:row>
                    <xdr:rowOff>708660</xdr:rowOff>
                  </to>
                </anchor>
              </controlPr>
            </control>
          </mc:Choice>
        </mc:AlternateContent>
        <mc:AlternateContent xmlns:mc="http://schemas.openxmlformats.org/markup-compatibility/2006">
          <mc:Choice Requires="x14">
            <control shapeId="41904" r:id="rId44" name="Check Box 1968">
              <controlPr defaultSize="0" autoFill="0" autoLine="0" autoPict="0">
                <anchor moveWithCells="1">
                  <from>
                    <xdr:col>0</xdr:col>
                    <xdr:colOff>289560</xdr:colOff>
                    <xdr:row>191</xdr:row>
                    <xdr:rowOff>266700</xdr:rowOff>
                  </from>
                  <to>
                    <xdr:col>1</xdr:col>
                    <xdr:colOff>0</xdr:colOff>
                    <xdr:row>191</xdr:row>
                    <xdr:rowOff>708660</xdr:rowOff>
                  </to>
                </anchor>
              </controlPr>
            </control>
          </mc:Choice>
        </mc:AlternateContent>
        <mc:AlternateContent xmlns:mc="http://schemas.openxmlformats.org/markup-compatibility/2006">
          <mc:Choice Requires="x14">
            <control shapeId="41905" r:id="rId45" name="Check Box 1969">
              <controlPr defaultSize="0" autoFill="0" autoLine="0" autoPict="0">
                <anchor moveWithCells="1">
                  <from>
                    <xdr:col>15</xdr:col>
                    <xdr:colOff>342900</xdr:colOff>
                    <xdr:row>186</xdr:row>
                    <xdr:rowOff>266700</xdr:rowOff>
                  </from>
                  <to>
                    <xdr:col>16</xdr:col>
                    <xdr:colOff>60960</xdr:colOff>
                    <xdr:row>186</xdr:row>
                    <xdr:rowOff>708660</xdr:rowOff>
                  </to>
                </anchor>
              </controlPr>
            </control>
          </mc:Choice>
        </mc:AlternateContent>
        <mc:AlternateContent xmlns:mc="http://schemas.openxmlformats.org/markup-compatibility/2006">
          <mc:Choice Requires="x14">
            <control shapeId="41906" r:id="rId46" name="Check Box 1970">
              <controlPr defaultSize="0" autoFill="0" autoLine="0" autoPict="0">
                <anchor moveWithCells="1">
                  <from>
                    <xdr:col>12</xdr:col>
                    <xdr:colOff>495300</xdr:colOff>
                    <xdr:row>186</xdr:row>
                    <xdr:rowOff>266700</xdr:rowOff>
                  </from>
                  <to>
                    <xdr:col>12</xdr:col>
                    <xdr:colOff>1013460</xdr:colOff>
                    <xdr:row>186</xdr:row>
                    <xdr:rowOff>708660</xdr:rowOff>
                  </to>
                </anchor>
              </controlPr>
            </control>
          </mc:Choice>
        </mc:AlternateContent>
        <mc:AlternateContent xmlns:mc="http://schemas.openxmlformats.org/markup-compatibility/2006">
          <mc:Choice Requires="x14">
            <control shapeId="41907" r:id="rId47" name="Check Box 1971">
              <controlPr defaultSize="0" autoFill="0" autoLine="0" autoPict="0">
                <anchor moveWithCells="1">
                  <from>
                    <xdr:col>9</xdr:col>
                    <xdr:colOff>381000</xdr:colOff>
                    <xdr:row>186</xdr:row>
                    <xdr:rowOff>266700</xdr:rowOff>
                  </from>
                  <to>
                    <xdr:col>10</xdr:col>
                    <xdr:colOff>60960</xdr:colOff>
                    <xdr:row>186</xdr:row>
                    <xdr:rowOff>708660</xdr:rowOff>
                  </to>
                </anchor>
              </controlPr>
            </control>
          </mc:Choice>
        </mc:AlternateContent>
        <mc:AlternateContent xmlns:mc="http://schemas.openxmlformats.org/markup-compatibility/2006">
          <mc:Choice Requires="x14">
            <control shapeId="41908" r:id="rId48" name="Check Box 1972">
              <controlPr defaultSize="0" autoFill="0" autoLine="0" autoPict="0">
                <anchor moveWithCells="1">
                  <from>
                    <xdr:col>6</xdr:col>
                    <xdr:colOff>381000</xdr:colOff>
                    <xdr:row>186</xdr:row>
                    <xdr:rowOff>266700</xdr:rowOff>
                  </from>
                  <to>
                    <xdr:col>7</xdr:col>
                    <xdr:colOff>0</xdr:colOff>
                    <xdr:row>186</xdr:row>
                    <xdr:rowOff>708660</xdr:rowOff>
                  </to>
                </anchor>
              </controlPr>
            </control>
          </mc:Choice>
        </mc:AlternateContent>
        <mc:AlternateContent xmlns:mc="http://schemas.openxmlformats.org/markup-compatibility/2006">
          <mc:Choice Requires="x14">
            <control shapeId="41909" r:id="rId49" name="Check Box 1973">
              <controlPr defaultSize="0" autoFill="0" autoLine="0" autoPict="0">
                <anchor moveWithCells="1">
                  <from>
                    <xdr:col>3</xdr:col>
                    <xdr:colOff>365760</xdr:colOff>
                    <xdr:row>186</xdr:row>
                    <xdr:rowOff>266700</xdr:rowOff>
                  </from>
                  <to>
                    <xdr:col>3</xdr:col>
                    <xdr:colOff>883920</xdr:colOff>
                    <xdr:row>186</xdr:row>
                    <xdr:rowOff>708660</xdr:rowOff>
                  </to>
                </anchor>
              </controlPr>
            </control>
          </mc:Choice>
        </mc:AlternateContent>
        <mc:AlternateContent xmlns:mc="http://schemas.openxmlformats.org/markup-compatibility/2006">
          <mc:Choice Requires="x14">
            <control shapeId="41910" r:id="rId50" name="Check Box 1974">
              <controlPr defaultSize="0" autoFill="0" autoLine="0" autoPict="0">
                <anchor moveWithCells="1">
                  <from>
                    <xdr:col>0</xdr:col>
                    <xdr:colOff>289560</xdr:colOff>
                    <xdr:row>186</xdr:row>
                    <xdr:rowOff>266700</xdr:rowOff>
                  </from>
                  <to>
                    <xdr:col>1</xdr:col>
                    <xdr:colOff>0</xdr:colOff>
                    <xdr:row>186</xdr:row>
                    <xdr:rowOff>708660</xdr:rowOff>
                  </to>
                </anchor>
              </controlPr>
            </control>
          </mc:Choice>
        </mc:AlternateContent>
        <mc:AlternateContent xmlns:mc="http://schemas.openxmlformats.org/markup-compatibility/2006">
          <mc:Choice Requires="x14">
            <control shapeId="41914" r:id="rId51" name="Check Box 1978">
              <controlPr defaultSize="0" autoFill="0" autoLine="0" autoPict="0">
                <anchor moveWithCells="1">
                  <from>
                    <xdr:col>12</xdr:col>
                    <xdr:colOff>495300</xdr:colOff>
                    <xdr:row>75</xdr:row>
                    <xdr:rowOff>213360</xdr:rowOff>
                  </from>
                  <to>
                    <xdr:col>12</xdr:col>
                    <xdr:colOff>1013460</xdr:colOff>
                    <xdr:row>75</xdr:row>
                    <xdr:rowOff>632460</xdr:rowOff>
                  </to>
                </anchor>
              </controlPr>
            </control>
          </mc:Choice>
        </mc:AlternateContent>
        <mc:AlternateContent xmlns:mc="http://schemas.openxmlformats.org/markup-compatibility/2006">
          <mc:Choice Requires="x14">
            <control shapeId="41915" r:id="rId52" name="Check Box 1979">
              <controlPr defaultSize="0" autoFill="0" autoLine="0" autoPict="0">
                <anchor moveWithCells="1">
                  <from>
                    <xdr:col>9</xdr:col>
                    <xdr:colOff>342900</xdr:colOff>
                    <xdr:row>75</xdr:row>
                    <xdr:rowOff>190500</xdr:rowOff>
                  </from>
                  <to>
                    <xdr:col>10</xdr:col>
                    <xdr:colOff>60960</xdr:colOff>
                    <xdr:row>75</xdr:row>
                    <xdr:rowOff>571500</xdr:rowOff>
                  </to>
                </anchor>
              </controlPr>
            </control>
          </mc:Choice>
        </mc:AlternateContent>
        <mc:AlternateContent xmlns:mc="http://schemas.openxmlformats.org/markup-compatibility/2006">
          <mc:Choice Requires="x14">
            <control shapeId="41916" r:id="rId53" name="Check Box 1980">
              <controlPr defaultSize="0" autoFill="0" autoLine="0" autoPict="0">
                <anchor moveWithCells="1">
                  <from>
                    <xdr:col>5</xdr:col>
                    <xdr:colOff>365760</xdr:colOff>
                    <xdr:row>75</xdr:row>
                    <xdr:rowOff>228600</xdr:rowOff>
                  </from>
                  <to>
                    <xdr:col>6</xdr:col>
                    <xdr:colOff>60960</xdr:colOff>
                    <xdr:row>75</xdr:row>
                    <xdr:rowOff>632460</xdr:rowOff>
                  </to>
                </anchor>
              </controlPr>
            </control>
          </mc:Choice>
        </mc:AlternateContent>
        <mc:AlternateContent xmlns:mc="http://schemas.openxmlformats.org/markup-compatibility/2006">
          <mc:Choice Requires="x14">
            <control shapeId="41917" r:id="rId54" name="Check Box 1981">
              <controlPr defaultSize="0" autoFill="0" autoLine="0" autoPict="0">
                <anchor moveWithCells="1">
                  <from>
                    <xdr:col>1</xdr:col>
                    <xdr:colOff>571500</xdr:colOff>
                    <xdr:row>75</xdr:row>
                    <xdr:rowOff>228600</xdr:rowOff>
                  </from>
                  <to>
                    <xdr:col>1</xdr:col>
                    <xdr:colOff>1089660</xdr:colOff>
                    <xdr:row>75</xdr:row>
                    <xdr:rowOff>632460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900-000000000000}">
          <x14:formula1>
            <xm:f>DATA!$G$2:$G$3</xm:f>
          </x14:formula1>
          <xm:sqref>E382:E384 E396:E400 E246:E250 F349:F350 E386:E388 E77 E352 R405:R424 P103:Q103 E128 E199:E200 E189:Q190 E194 E218:E220 E222 E254:E256 E331:E334 F131:G145 E80:Q80 E260:E262 E288:E290 F151:G165</xm:sqref>
        </x14:dataValidation>
        <x14:dataValidation type="list" allowBlank="1" showInputMessage="1" showErrorMessage="1" xr:uid="{00000000-0002-0000-0900-000002000000}">
          <x14:formula1>
            <xm:f>DATA!$E$2:$E$6</xm:f>
          </x14:formula1>
          <xm:sqref>Q33</xm:sqref>
        </x14:dataValidation>
        <x14:dataValidation type="list" allowBlank="1" showInputMessage="1" showErrorMessage="1" xr:uid="{00000000-0002-0000-0900-000003000000}">
          <x14:formula1>
            <xm:f>DATA!$J$2:$J$5</xm:f>
          </x14:formula1>
          <xm:sqref>O48:Q48</xm:sqref>
        </x14:dataValidation>
        <x14:dataValidation type="list" allowBlank="1" showInputMessage="1" showErrorMessage="1" xr:uid="{00000000-0002-0000-0900-000004000000}">
          <x14:formula1>
            <xm:f>DATA!$G$2:$G$4</xm:f>
          </x14:formula1>
          <xm:sqref>E29:Q29 E36:Q36 Q269:Q283 O47:Q47 H124:Q124 H114:Q114 H118:Q118 C170:C181 L198 K205:L216 H106:Q106 E286:E287 F316:F326 H337:Q337 E79:Q79 O269:P269 P350:Q350 C372:C380 P384:Q384 H97:Q97 H127:Q127 E148:F148 H183:Q183 H224:Q224 P39:P44 H252:Q252 H258:Q258 H266:Q266 H327:Q329 F340:F348 H121:Q121 H111:Q111 H101:Q101 M227:N242 D269:D283 O270:O283 E78</xm:sqref>
        </x14:dataValidation>
        <x14:dataValidation type="list" allowBlank="1" showInputMessage="1" showErrorMessage="1" xr:uid="{00000000-0002-0000-0900-000005000000}">
          <x14:formula1>
            <xm:f>DATA!$O$2:$O$3</xm:f>
          </x14:formula1>
          <xm:sqref>M131:N145 H205:J216 H234:J234 M151:N165 H227:H233 H235:H242 E269:E283</xm:sqref>
        </x14:dataValidation>
        <x14:dataValidation type="list" allowBlank="1" showInputMessage="1" showErrorMessage="1" xr:uid="{00000000-0002-0000-0900-000006000000}">
          <x14:formula1>
            <xm:f>DATA!$P$2:$P$4</xm:f>
          </x14:formula1>
          <xm:sqref>H112:Q112</xm:sqref>
        </x14:dataValidation>
        <x14:dataValidation type="list" allowBlank="1" showInputMessage="1" showErrorMessage="1" xr:uid="{00000000-0002-0000-0900-000007000000}">
          <x14:formula1>
            <xm:f>DATA!$Q$2:$Q$11</xm:f>
          </x14:formula1>
          <xm:sqref>H116:Q116 H123:Q123</xm:sqref>
        </x14:dataValidation>
        <x14:dataValidation type="list" allowBlank="1" showInputMessage="1" showErrorMessage="1" xr:uid="{00000000-0002-0000-0900-000008000000}">
          <x14:formula1>
            <xm:f>DATA!$R$2:$R$5</xm:f>
          </x14:formula1>
          <xm:sqref>K151:L165 K131:L145</xm:sqref>
        </x14:dataValidation>
        <x14:dataValidation type="list" allowBlank="1" showInputMessage="1" showErrorMessage="1" xr:uid="{00000000-0002-0000-0900-000009000000}">
          <x14:formula1>
            <xm:f>DATA!$H$2:$H$6</xm:f>
          </x14:formula1>
          <xm:sqref>O151:O165 J58:J70 O131:O145</xm:sqref>
        </x14:dataValidation>
        <x14:dataValidation type="list" allowBlank="1" showInputMessage="1" showErrorMessage="1" xr:uid="{00000000-0002-0000-0900-00000A000000}">
          <x14:formula1>
            <xm:f>DATA!$S$2:$S$4</xm:f>
          </x14:formula1>
          <xm:sqref>P151:Q165 P131:Q145</xm:sqref>
        </x14:dataValidation>
        <x14:dataValidation type="list" allowBlank="1" showInputMessage="1" showErrorMessage="1" xr:uid="{00000000-0002-0000-0900-00000B000000}">
          <x14:formula1>
            <xm:f>DATA!$T$2:$T$6</xm:f>
          </x14:formula1>
          <xm:sqref>H168</xm:sqref>
        </x14:dataValidation>
        <x14:dataValidation type="list" allowBlank="1" showInputMessage="1" showErrorMessage="1" xr:uid="{00000000-0002-0000-0900-00000C000000}">
          <x14:formula1>
            <xm:f>DATA!$U$2:$U$5</xm:f>
          </x14:formula1>
          <xm:sqref>F269:I283</xm:sqref>
        </x14:dataValidation>
        <x14:dataValidation type="list" allowBlank="1" showInputMessage="1" showErrorMessage="1" xr:uid="{00000000-0002-0000-0900-00000D000000}">
          <x14:formula1>
            <xm:f>DATA!$V$2:$V$4</xm:f>
          </x14:formula1>
          <xm:sqref>N269:N283</xm:sqref>
        </x14:dataValidation>
        <x14:dataValidation type="list" allowBlank="1" showInputMessage="1" showErrorMessage="1" xr:uid="{00000000-0002-0000-0900-00000E000000}">
          <x14:formula1>
            <xm:f>DATA!$W$2:$W$13</xm:f>
          </x14:formula1>
          <xm:sqref>F296:H313</xm:sqref>
        </x14:dataValidation>
        <x14:dataValidation type="list" allowBlank="1" showInputMessage="1" showErrorMessage="1" xr:uid="{00000000-0002-0000-0900-00000F000000}">
          <x14:formula1>
            <xm:f>DATA!$X$2:$X$14</xm:f>
          </x14:formula1>
          <xm:sqref>I296:Q313</xm:sqref>
        </x14:dataValidation>
        <x14:dataValidation type="list" allowBlank="1" showInputMessage="1" showErrorMessage="1" xr:uid="{00000000-0002-0000-0900-000010000000}">
          <x14:formula1>
            <xm:f>DATA!$Y$2:$Y$8</xm:f>
          </x14:formula1>
          <xm:sqref>H338:Q338</xm:sqref>
        </x14:dataValidation>
        <x14:dataValidation type="list" allowBlank="1" showInputMessage="1" showErrorMessage="1" xr:uid="{00000000-0002-0000-0900-000011000000}">
          <x14:formula1>
            <xm:f>DATA!$AB$2:$AB$7</xm:f>
          </x14:formula1>
          <xm:sqref>I77:Q77</xm:sqref>
        </x14:dataValidation>
        <x14:dataValidation type="list" allowBlank="1" showInputMessage="1" showErrorMessage="1" xr:uid="{CEC5943E-D983-4A15-8310-8E8146B43C9D}">
          <x14:formula1>
            <xm:f>DATA!$F$2:$F$16</xm:f>
          </x14:formula1>
          <xm:sqref>M39:O44 E31</xm:sqref>
        </x14:dataValidation>
        <x14:dataValidation type="list" allowBlank="1" showInputMessage="1" showErrorMessage="1" xr:uid="{773A26EF-6695-4DB5-8021-0B43B8282079}">
          <x14:formula1>
            <xm:f>DATA!$E$2:$E$7</xm:f>
          </x14:formula1>
          <xm:sqref>E33:P33</xm:sqref>
        </x14:dataValidation>
        <x14:dataValidation type="list" allowBlank="1" showInputMessage="1" showErrorMessage="1" xr:uid="{525B122E-FF3A-441F-9D1A-5C33E635E324}">
          <x14:formula1>
            <xm:f>DATA!$A$2:$A$9</xm:f>
          </x14:formula1>
          <xm:sqref>D20:D21</xm:sqref>
        </x14:dataValidation>
        <x14:dataValidation type="list" allowBlank="1" showInputMessage="1" showErrorMessage="1" xr:uid="{F6D2056A-2F79-483C-8B99-4ECD3001C73B}">
          <x14:formula1>
            <xm:f>DATA!$B$13:$B$16</xm:f>
          </x14:formula1>
          <xm:sqref>E435:U435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B9654-6D52-448C-8C92-92BB91DAFDDA}">
  <sheetPr codeName="Hoja1"/>
  <dimension ref="A1:Q49"/>
  <sheetViews>
    <sheetView zoomScale="60" zoomScaleNormal="60" workbookViewId="0">
      <selection activeCell="A8" sqref="A8:E8"/>
    </sheetView>
  </sheetViews>
  <sheetFormatPr baseColWidth="10" defaultColWidth="10.69921875" defaultRowHeight="15"/>
  <cols>
    <col min="1" max="1" width="22.19921875" style="159" customWidth="1"/>
    <col min="2" max="2" width="28.69921875" style="159" bestFit="1" customWidth="1"/>
    <col min="3" max="3" width="32.5" style="159" bestFit="1" customWidth="1"/>
    <col min="4" max="4" width="36.69921875" style="159" customWidth="1"/>
    <col min="5" max="5" width="35.69921875" style="159" customWidth="1"/>
    <col min="6" max="6" width="31.69921875" style="159" customWidth="1"/>
    <col min="7" max="7" width="24.5" style="159" bestFit="1" customWidth="1"/>
    <col min="8" max="8" width="20.19921875" style="159" customWidth="1"/>
    <col min="9" max="9" width="24.19921875" style="159" customWidth="1"/>
    <col min="10" max="10" width="16.69921875" style="159" customWidth="1"/>
    <col min="11" max="11" width="22" style="159" customWidth="1"/>
    <col min="12" max="16384" width="10.69921875" style="159"/>
  </cols>
  <sheetData>
    <row r="1" spans="1:9" ht="15.45" customHeight="1">
      <c r="A1" s="446"/>
      <c r="B1" s="449" t="s">
        <v>715</v>
      </c>
      <c r="C1" s="450"/>
      <c r="D1" s="450"/>
      <c r="E1" s="451"/>
    </row>
    <row r="2" spans="1:9" ht="15.45" customHeight="1">
      <c r="A2" s="447"/>
      <c r="B2" s="452"/>
      <c r="C2" s="453"/>
      <c r="D2" s="453"/>
      <c r="E2" s="454"/>
    </row>
    <row r="3" spans="1:9" ht="15.45" customHeight="1">
      <c r="A3" s="447"/>
      <c r="B3" s="455"/>
      <c r="C3" s="456"/>
      <c r="D3" s="456"/>
      <c r="E3" s="457"/>
    </row>
    <row r="4" spans="1:9" ht="15.45" customHeight="1">
      <c r="A4" s="447"/>
      <c r="B4" s="449" t="s">
        <v>602</v>
      </c>
      <c r="C4" s="450"/>
      <c r="D4" s="450"/>
      <c r="E4" s="451"/>
    </row>
    <row r="5" spans="1:9" ht="15.45" customHeight="1">
      <c r="A5" s="447"/>
      <c r="B5" s="452"/>
      <c r="C5" s="453"/>
      <c r="D5" s="453"/>
      <c r="E5" s="454"/>
    </row>
    <row r="6" spans="1:9" ht="97.5" customHeight="1">
      <c r="A6" s="448"/>
      <c r="B6" s="455"/>
      <c r="C6" s="456"/>
      <c r="D6" s="456"/>
      <c r="E6" s="457"/>
    </row>
    <row r="7" spans="1:9">
      <c r="A7" s="458"/>
      <c r="B7" s="459"/>
      <c r="C7" s="459"/>
      <c r="D7" s="459"/>
      <c r="E7" s="460"/>
    </row>
    <row r="8" spans="1:9" ht="45.45" customHeight="1">
      <c r="A8" s="461" t="s">
        <v>563</v>
      </c>
      <c r="B8" s="462"/>
      <c r="C8" s="462"/>
      <c r="D8" s="462"/>
      <c r="E8" s="463"/>
    </row>
    <row r="10" spans="1:9" ht="31.95" customHeight="1">
      <c r="A10" s="464" t="s">
        <v>564</v>
      </c>
      <c r="B10" s="215"/>
      <c r="C10" s="215"/>
      <c r="D10" s="215"/>
      <c r="E10" s="465"/>
    </row>
    <row r="11" spans="1:9" ht="36.450000000000003" customHeight="1">
      <c r="A11" s="189" t="s">
        <v>565</v>
      </c>
      <c r="B11" s="190"/>
      <c r="C11" s="190"/>
      <c r="D11" s="190"/>
      <c r="E11" s="439"/>
    </row>
    <row r="12" spans="1:9" ht="41.7" customHeight="1">
      <c r="A12" s="56" t="s">
        <v>25</v>
      </c>
      <c r="B12" s="56" t="s">
        <v>463</v>
      </c>
      <c r="C12" s="49" t="s">
        <v>464</v>
      </c>
      <c r="D12" s="56" t="s">
        <v>465</v>
      </c>
      <c r="E12" s="49" t="s">
        <v>466</v>
      </c>
    </row>
    <row r="13" spans="1:9" ht="21">
      <c r="A13" s="46" t="s">
        <v>570</v>
      </c>
      <c r="B13" s="46"/>
      <c r="C13" s="46"/>
      <c r="D13" s="46"/>
      <c r="E13" s="158"/>
    </row>
    <row r="14" spans="1:9" ht="21">
      <c r="A14" s="47"/>
      <c r="B14" s="47"/>
      <c r="C14" s="47"/>
      <c r="D14" s="47"/>
      <c r="E14" s="40"/>
    </row>
    <row r="16" spans="1:9" ht="34.950000000000003" customHeight="1">
      <c r="A16" s="466" t="s">
        <v>566</v>
      </c>
      <c r="B16" s="467"/>
      <c r="C16" s="467"/>
      <c r="D16" s="467"/>
      <c r="E16" s="467"/>
      <c r="F16" s="467"/>
      <c r="G16" s="467"/>
      <c r="H16" s="467"/>
      <c r="I16" s="468"/>
    </row>
    <row r="17" spans="1:11" ht="75.45" customHeight="1">
      <c r="A17" s="469" t="s">
        <v>567</v>
      </c>
      <c r="B17" s="462"/>
      <c r="C17" s="462"/>
      <c r="D17" s="462"/>
      <c r="E17" s="462"/>
      <c r="F17" s="462"/>
      <c r="G17" s="462"/>
      <c r="H17" s="462"/>
      <c r="I17" s="463"/>
    </row>
    <row r="18" spans="1:11" ht="45" customHeight="1">
      <c r="A18" s="56" t="s">
        <v>25</v>
      </c>
      <c r="B18" s="56" t="s">
        <v>194</v>
      </c>
      <c r="C18" s="55" t="s">
        <v>195</v>
      </c>
      <c r="D18" s="56" t="s">
        <v>196</v>
      </c>
      <c r="E18" s="56" t="s">
        <v>197</v>
      </c>
      <c r="F18" s="56" t="s">
        <v>63</v>
      </c>
      <c r="G18" s="56" t="s">
        <v>64</v>
      </c>
      <c r="H18" s="56" t="s">
        <v>586</v>
      </c>
      <c r="I18" s="56" t="s">
        <v>198</v>
      </c>
    </row>
    <row r="19" spans="1:11" ht="62.4">
      <c r="A19" s="50" t="s">
        <v>570</v>
      </c>
      <c r="B19" s="48" t="s">
        <v>202</v>
      </c>
      <c r="C19" s="48" t="s">
        <v>65</v>
      </c>
      <c r="D19" s="48">
        <v>30</v>
      </c>
      <c r="E19" s="48">
        <v>100</v>
      </c>
      <c r="F19" s="48">
        <f>E19*500</f>
        <v>50000</v>
      </c>
      <c r="G19" s="48" t="s">
        <v>27</v>
      </c>
      <c r="H19" s="48">
        <f>$F19/$E19</f>
        <v>500</v>
      </c>
      <c r="I19" s="48" t="s">
        <v>201</v>
      </c>
    </row>
    <row r="20" spans="1:11" ht="37.200000000000003" customHeight="1">
      <c r="A20" s="56"/>
      <c r="B20" s="62"/>
      <c r="C20" s="62"/>
      <c r="D20" s="62"/>
      <c r="E20" s="62"/>
      <c r="F20" s="62"/>
      <c r="G20" s="24"/>
      <c r="H20" s="28" t="e">
        <f t="shared" ref="H20" si="0">F20/E20</f>
        <v>#DIV/0!</v>
      </c>
      <c r="I20" s="62"/>
    </row>
    <row r="22" spans="1:11" ht="54" customHeight="1">
      <c r="A22" s="470" t="s">
        <v>569</v>
      </c>
      <c r="B22" s="471"/>
      <c r="C22" s="471"/>
      <c r="D22" s="471"/>
      <c r="E22" s="471"/>
      <c r="F22" s="471"/>
      <c r="G22" s="471"/>
      <c r="H22" s="471"/>
      <c r="I22" s="471"/>
      <c r="J22" s="471"/>
      <c r="K22" s="472"/>
    </row>
    <row r="23" spans="1:11" ht="63.45" customHeight="1">
      <c r="A23" s="189" t="s">
        <v>420</v>
      </c>
      <c r="B23" s="190"/>
      <c r="C23" s="190"/>
      <c r="D23" s="190"/>
      <c r="E23" s="190"/>
      <c r="F23" s="190"/>
      <c r="G23" s="190"/>
      <c r="H23" s="190"/>
      <c r="I23" s="190"/>
      <c r="J23" s="190"/>
      <c r="K23" s="439"/>
    </row>
    <row r="24" spans="1:11" ht="69.45" customHeight="1">
      <c r="A24" s="56" t="s">
        <v>25</v>
      </c>
      <c r="B24" s="59" t="s">
        <v>214</v>
      </c>
      <c r="C24" s="59" t="s">
        <v>215</v>
      </c>
      <c r="D24" s="59" t="s">
        <v>216</v>
      </c>
      <c r="E24" s="59" t="s">
        <v>217</v>
      </c>
      <c r="F24" s="59" t="s">
        <v>218</v>
      </c>
      <c r="G24" s="59" t="s">
        <v>219</v>
      </c>
      <c r="H24" s="59" t="s">
        <v>220</v>
      </c>
      <c r="I24" s="59" t="s">
        <v>221</v>
      </c>
      <c r="J24" s="59" t="s">
        <v>222</v>
      </c>
      <c r="K24" s="59" t="s">
        <v>223</v>
      </c>
    </row>
    <row r="25" spans="1:11" ht="33" customHeight="1">
      <c r="A25" s="63" t="s">
        <v>570</v>
      </c>
      <c r="B25" s="29" t="s">
        <v>105</v>
      </c>
      <c r="C25" s="29" t="s">
        <v>106</v>
      </c>
      <c r="D25" s="67" t="s">
        <v>36</v>
      </c>
      <c r="E25" s="29" t="s">
        <v>107</v>
      </c>
      <c r="F25" s="29" t="s">
        <v>108</v>
      </c>
      <c r="G25" s="29">
        <v>120</v>
      </c>
      <c r="H25" s="29" t="s">
        <v>103</v>
      </c>
      <c r="I25" s="29" t="s">
        <v>96</v>
      </c>
      <c r="J25" s="29" t="s">
        <v>27</v>
      </c>
      <c r="K25" s="29" t="s">
        <v>340</v>
      </c>
    </row>
    <row r="26" spans="1:11" ht="58.2" customHeight="1">
      <c r="A26" s="64"/>
      <c r="B26" s="58"/>
      <c r="C26" s="58"/>
      <c r="D26" s="40"/>
      <c r="E26" s="58"/>
      <c r="F26" s="58"/>
      <c r="G26" s="58"/>
      <c r="H26" s="58"/>
      <c r="I26" s="58"/>
      <c r="J26" s="41"/>
      <c r="K26" s="58"/>
    </row>
    <row r="28" spans="1:11" ht="42.45" customHeight="1">
      <c r="A28" s="473" t="s">
        <v>529</v>
      </c>
      <c r="B28" s="474"/>
      <c r="C28" s="474"/>
      <c r="D28" s="474"/>
      <c r="E28" s="474"/>
      <c r="F28" s="474"/>
      <c r="G28" s="474"/>
      <c r="H28" s="474"/>
      <c r="I28" s="474"/>
      <c r="J28" s="474"/>
      <c r="K28" s="475"/>
    </row>
    <row r="29" spans="1:11" ht="64.5" customHeight="1">
      <c r="A29" s="56" t="s">
        <v>25</v>
      </c>
      <c r="B29" s="59" t="s">
        <v>214</v>
      </c>
      <c r="C29" s="59" t="s">
        <v>215</v>
      </c>
      <c r="D29" s="59" t="s">
        <v>216</v>
      </c>
      <c r="E29" s="59" t="s">
        <v>217</v>
      </c>
      <c r="F29" s="59" t="s">
        <v>218</v>
      </c>
      <c r="G29" s="59" t="s">
        <v>219</v>
      </c>
      <c r="H29" s="59" t="s">
        <v>220</v>
      </c>
      <c r="I29" s="59" t="s">
        <v>221</v>
      </c>
      <c r="J29" s="59" t="s">
        <v>222</v>
      </c>
      <c r="K29" s="59" t="s">
        <v>223</v>
      </c>
    </row>
    <row r="30" spans="1:11" ht="30.45" customHeight="1">
      <c r="A30" s="63" t="s">
        <v>570</v>
      </c>
      <c r="B30" s="29" t="s">
        <v>105</v>
      </c>
      <c r="C30" s="29" t="s">
        <v>106</v>
      </c>
      <c r="D30" s="67" t="s">
        <v>36</v>
      </c>
      <c r="E30" s="65">
        <v>44927</v>
      </c>
      <c r="F30" s="29" t="s">
        <v>108</v>
      </c>
      <c r="G30" s="29">
        <v>120</v>
      </c>
      <c r="H30" s="29" t="s">
        <v>103</v>
      </c>
      <c r="I30" s="29" t="s">
        <v>96</v>
      </c>
      <c r="J30" s="29" t="s">
        <v>27</v>
      </c>
      <c r="K30" s="29" t="s">
        <v>338</v>
      </c>
    </row>
    <row r="31" spans="1:11" ht="58.2" customHeight="1">
      <c r="A31" s="64"/>
      <c r="B31" s="58"/>
      <c r="C31" s="58"/>
      <c r="D31" s="40"/>
      <c r="E31" s="58"/>
      <c r="F31" s="58"/>
      <c r="G31" s="58"/>
      <c r="H31" s="58"/>
      <c r="I31" s="58"/>
      <c r="J31" s="41"/>
      <c r="K31" s="58"/>
    </row>
    <row r="33" spans="1:17" ht="51.45" customHeight="1">
      <c r="A33" s="473" t="s">
        <v>568</v>
      </c>
      <c r="B33" s="474"/>
      <c r="C33" s="474"/>
      <c r="D33" s="474"/>
      <c r="E33" s="474"/>
      <c r="F33" s="474"/>
      <c r="G33" s="475"/>
    </row>
    <row r="34" spans="1:17" ht="52.2" customHeight="1">
      <c r="A34" s="279" t="s">
        <v>538</v>
      </c>
      <c r="B34" s="279"/>
      <c r="C34" s="279"/>
      <c r="D34" s="279"/>
      <c r="E34" s="279"/>
      <c r="F34" s="279"/>
      <c r="G34" s="279"/>
    </row>
    <row r="35" spans="1:17" ht="26.7" customHeight="1">
      <c r="A35" s="56" t="s">
        <v>25</v>
      </c>
      <c r="B35" s="56" t="s">
        <v>374</v>
      </c>
      <c r="C35" s="56" t="s">
        <v>236</v>
      </c>
      <c r="D35" s="56" t="s">
        <v>237</v>
      </c>
      <c r="E35" s="56" t="s">
        <v>443</v>
      </c>
      <c r="F35" s="56" t="s">
        <v>444</v>
      </c>
      <c r="G35" s="56" t="s">
        <v>419</v>
      </c>
    </row>
    <row r="36" spans="1:17" ht="40.950000000000003" customHeight="1">
      <c r="A36" s="63" t="s">
        <v>570</v>
      </c>
      <c r="B36" s="104"/>
      <c r="C36" s="104"/>
      <c r="D36" s="104"/>
      <c r="E36" s="104"/>
      <c r="F36" s="104"/>
      <c r="G36" s="104"/>
    </row>
    <row r="37" spans="1:17" ht="29.7" customHeight="1">
      <c r="A37" s="64"/>
      <c r="B37" s="104"/>
      <c r="C37" s="104"/>
      <c r="D37" s="104"/>
      <c r="E37" s="104"/>
      <c r="F37" s="104"/>
      <c r="G37" s="104"/>
    </row>
    <row r="39" spans="1:17" ht="65.7" customHeight="1">
      <c r="A39" s="476" t="s">
        <v>503</v>
      </c>
      <c r="B39" s="476"/>
      <c r="C39" s="476"/>
      <c r="D39" s="476"/>
      <c r="E39" s="476"/>
      <c r="F39" s="476"/>
      <c r="G39" s="476"/>
      <c r="H39" s="476"/>
      <c r="I39" s="476"/>
      <c r="J39" s="476"/>
    </row>
    <row r="40" spans="1:17" ht="39.450000000000003" customHeight="1">
      <c r="A40" s="269" t="s">
        <v>543</v>
      </c>
      <c r="B40" s="269"/>
      <c r="C40" s="269"/>
      <c r="D40" s="269"/>
      <c r="E40" s="269"/>
      <c r="F40" s="269"/>
      <c r="G40" s="269"/>
      <c r="H40" s="269"/>
      <c r="I40" s="269"/>
      <c r="J40" s="269"/>
    </row>
    <row r="41" spans="1:17" ht="39.450000000000003" customHeight="1">
      <c r="A41" s="261" t="s">
        <v>545</v>
      </c>
      <c r="B41" s="261"/>
      <c r="C41" s="261"/>
      <c r="D41" s="261"/>
      <c r="E41" s="261"/>
      <c r="F41" s="261"/>
      <c r="G41" s="261"/>
      <c r="H41" s="261"/>
      <c r="I41" s="261"/>
      <c r="J41" s="261"/>
    </row>
    <row r="42" spans="1:17" ht="60.45" customHeight="1">
      <c r="A42" s="26" t="s">
        <v>25</v>
      </c>
      <c r="B42" s="26" t="s">
        <v>242</v>
      </c>
      <c r="C42" s="26" t="s">
        <v>243</v>
      </c>
      <c r="D42" s="26" t="s">
        <v>237</v>
      </c>
      <c r="E42" s="56" t="s">
        <v>244</v>
      </c>
      <c r="F42" s="66"/>
      <c r="G42" s="56" t="s">
        <v>245</v>
      </c>
      <c r="H42" s="26" t="s">
        <v>246</v>
      </c>
      <c r="I42" s="26" t="s">
        <v>623</v>
      </c>
      <c r="J42" s="26" t="s">
        <v>247</v>
      </c>
    </row>
    <row r="43" spans="1:17" ht="30" customHeight="1">
      <c r="A43" s="63" t="s">
        <v>570</v>
      </c>
      <c r="B43" s="28"/>
      <c r="C43" s="28"/>
      <c r="D43" s="28"/>
      <c r="E43" s="28"/>
      <c r="F43" s="66"/>
      <c r="G43" s="28"/>
      <c r="H43" s="41"/>
      <c r="I43" s="28"/>
      <c r="J43" s="44"/>
    </row>
    <row r="44" spans="1:17" ht="30" customHeight="1">
      <c r="A44" s="64"/>
      <c r="B44" s="28"/>
      <c r="C44" s="28"/>
      <c r="D44" s="28"/>
      <c r="E44" s="28"/>
      <c r="F44" s="66"/>
      <c r="G44" s="28"/>
      <c r="H44" s="41"/>
      <c r="I44" s="28"/>
      <c r="J44" s="44"/>
    </row>
    <row r="46" spans="1:17" ht="36" customHeight="1">
      <c r="A46" s="299" t="s">
        <v>504</v>
      </c>
      <c r="B46" s="299"/>
      <c r="C46" s="299"/>
      <c r="D46" s="299"/>
      <c r="E46" s="299"/>
      <c r="F46" s="299"/>
      <c r="G46" s="160"/>
      <c r="H46" s="160"/>
      <c r="I46" s="160"/>
      <c r="J46" s="160"/>
      <c r="K46" s="160"/>
      <c r="L46" s="160"/>
      <c r="M46" s="160"/>
      <c r="N46" s="160"/>
      <c r="O46" s="160"/>
      <c r="P46" s="160"/>
      <c r="Q46" s="160"/>
    </row>
    <row r="47" spans="1:17" ht="36" customHeight="1">
      <c r="A47" s="56" t="s">
        <v>67</v>
      </c>
      <c r="B47" s="56" t="s">
        <v>248</v>
      </c>
      <c r="C47" s="56" t="s">
        <v>249</v>
      </c>
      <c r="D47" s="203" t="s">
        <v>250</v>
      </c>
      <c r="E47" s="203"/>
      <c r="F47" s="203"/>
      <c r="G47" s="160"/>
      <c r="H47" s="160"/>
      <c r="I47" s="160"/>
      <c r="J47" s="160"/>
      <c r="K47" s="160"/>
      <c r="L47" s="160"/>
      <c r="M47" s="160"/>
      <c r="N47" s="160"/>
      <c r="O47" s="160"/>
      <c r="P47" s="160"/>
      <c r="Q47" s="160"/>
    </row>
    <row r="48" spans="1:17" ht="52.5" customHeight="1">
      <c r="A48" s="63" t="s">
        <v>570</v>
      </c>
      <c r="B48" s="29" t="s">
        <v>127</v>
      </c>
      <c r="C48" s="29" t="s">
        <v>350</v>
      </c>
      <c r="D48" s="29" t="s">
        <v>355</v>
      </c>
      <c r="E48" s="29" t="s">
        <v>363</v>
      </c>
      <c r="F48" s="29" t="s">
        <v>361</v>
      </c>
      <c r="G48" s="160"/>
      <c r="H48" s="160"/>
      <c r="I48" s="160"/>
      <c r="J48" s="160"/>
      <c r="K48" s="160"/>
      <c r="L48" s="160"/>
      <c r="M48" s="160"/>
      <c r="N48" s="160"/>
      <c r="O48" s="160"/>
      <c r="P48" s="160"/>
      <c r="Q48" s="160"/>
    </row>
    <row r="49" spans="1:6" ht="24.45" customHeight="1">
      <c r="A49" s="64"/>
      <c r="B49" s="58"/>
      <c r="C49" s="58"/>
      <c r="D49" s="58"/>
      <c r="E49" s="58"/>
      <c r="F49" s="58"/>
    </row>
  </sheetData>
  <mergeCells count="19">
    <mergeCell ref="A40:J40"/>
    <mergeCell ref="A41:J41"/>
    <mergeCell ref="A46:F46"/>
    <mergeCell ref="D47:F47"/>
    <mergeCell ref="A23:K23"/>
    <mergeCell ref="A28:K28"/>
    <mergeCell ref="A33:G33"/>
    <mergeCell ref="A34:G34"/>
    <mergeCell ref="A39:J39"/>
    <mergeCell ref="A10:E10"/>
    <mergeCell ref="A11:E11"/>
    <mergeCell ref="A16:I16"/>
    <mergeCell ref="A17:I17"/>
    <mergeCell ref="A22:K22"/>
    <mergeCell ref="A1:A6"/>
    <mergeCell ref="B1:E3"/>
    <mergeCell ref="B4:E6"/>
    <mergeCell ref="A7:E7"/>
    <mergeCell ref="A8:E8"/>
  </mergeCells>
  <pageMargins left="0.7" right="0.7" top="0.75" bottom="0.75" header="0.3" footer="0.3"/>
  <pageSetup paperSize="9" scale="27" orientation="portrait"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01048F2E-CBE7-458C-9B4A-2511B8261D15}">
          <x14:formula1>
            <xm:f>DATA!$F$2:$F$16</xm:f>
          </x14:formula1>
          <xm:sqref>D13:D14</xm:sqref>
        </x14:dataValidation>
        <x14:dataValidation type="list" allowBlank="1" showInputMessage="1" showErrorMessage="1" xr:uid="{0FA607AF-835A-414E-AC26-F297F08129FC}">
          <x14:formula1>
            <xm:f>DATA!$G$2:$G$4</xm:f>
          </x14:formula1>
          <xm:sqref>E13:E14 D25:D26 D30:D31 F36:F37 C43:C44 I43:J44</xm:sqref>
        </x14:dataValidation>
        <x14:dataValidation type="list" allowBlank="1" showInputMessage="1" showErrorMessage="1" xr:uid="{C9B6293B-C058-44A3-9E19-FC9BFE64B5C6}">
          <x14:formula1>
            <xm:f>DATA!$H$2:$H$6</xm:f>
          </x14:formula1>
          <xm:sqref>G19:G20 J25:J26 J30:J31</xm:sqref>
        </x14:dataValidation>
        <x14:dataValidation type="list" allowBlank="1" showInputMessage="1" showErrorMessage="1" xr:uid="{34CEA368-C2C0-45BF-9599-30870223E06C}">
          <x14:formula1>
            <xm:f>DATA!$R$2:$R$5</xm:f>
          </x14:formula1>
          <xm:sqref>H25:H26 H30:H31</xm:sqref>
        </x14:dataValidation>
        <x14:dataValidation type="list" allowBlank="1" showInputMessage="1" showErrorMessage="1" xr:uid="{0CFD0C00-9B0A-4157-8435-0BE9294A596E}">
          <x14:formula1>
            <xm:f>DATA!$O$2:$O$3</xm:f>
          </x14:formula1>
          <xm:sqref>I25:I26 I30:I31 D36:D37 D43:D44</xm:sqref>
        </x14:dataValidation>
        <x14:dataValidation type="list" allowBlank="1" showInputMessage="1" showErrorMessage="1" xr:uid="{688480D4-0487-4031-9FC9-319ADB3562F3}">
          <x14:formula1>
            <xm:f>DATA!$S$2:$S$4</xm:f>
          </x14:formula1>
          <xm:sqref>K25:K26 K30:K31</xm:sqref>
        </x14:dataValidation>
        <x14:dataValidation type="list" allowBlank="1" showInputMessage="1" showErrorMessage="1" xr:uid="{6B4E1D73-75FA-4CCA-BFD7-67DCF7CA109A}">
          <x14:formula1>
            <xm:f>DATA!$U$2:$U$5</xm:f>
          </x14:formula1>
          <xm:sqref>E43:E44</xm:sqref>
        </x14:dataValidation>
        <x14:dataValidation type="list" allowBlank="1" showInputMessage="1" showErrorMessage="1" xr:uid="{7F363609-69C3-41E6-A784-A3E761A19AD4}">
          <x14:formula1>
            <xm:f>DATA!$V$2:$V$4</xm:f>
          </x14:formula1>
          <xm:sqref>H43:H44</xm:sqref>
        </x14:dataValidation>
        <x14:dataValidation type="list" allowBlank="1" showInputMessage="1" showErrorMessage="1" xr:uid="{5981E250-4DD8-43BF-815D-EFBBC897902D}">
          <x14:formula1>
            <xm:f>DATA!$W$2:$W$13</xm:f>
          </x14:formula1>
          <xm:sqref>C48:C49</xm:sqref>
        </x14:dataValidation>
        <x14:dataValidation type="list" allowBlank="1" showInputMessage="1" showErrorMessage="1" xr:uid="{ED9F8A36-B9E2-42C6-AA2E-37FD723C15BA}">
          <x14:formula1>
            <xm:f>DATA!$X$2:$X$14</xm:f>
          </x14:formula1>
          <xm:sqref>D48:D49 E48:E49 F48:F49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EF74C-06B0-4DAA-89B9-C3C88A9F111A}">
  <sheetPr codeName="Hoja2"/>
  <dimension ref="A1:E40"/>
  <sheetViews>
    <sheetView zoomScale="60" zoomScaleNormal="60" workbookViewId="0">
      <selection activeCell="A8" sqref="A8:E8"/>
    </sheetView>
  </sheetViews>
  <sheetFormatPr baseColWidth="10" defaultColWidth="11" defaultRowHeight="15.6"/>
  <cols>
    <col min="1" max="1" width="27.8984375" customWidth="1"/>
    <col min="2" max="5" width="34.69921875" customWidth="1"/>
  </cols>
  <sheetData>
    <row r="1" spans="1:5">
      <c r="A1" s="446"/>
      <c r="B1" s="449" t="s">
        <v>789</v>
      </c>
      <c r="C1" s="450"/>
      <c r="D1" s="450"/>
      <c r="E1" s="451"/>
    </row>
    <row r="2" spans="1:5">
      <c r="A2" s="447"/>
      <c r="B2" s="452"/>
      <c r="C2" s="453"/>
      <c r="D2" s="453"/>
      <c r="E2" s="454"/>
    </row>
    <row r="3" spans="1:5">
      <c r="A3" s="447"/>
      <c r="B3" s="455"/>
      <c r="C3" s="456"/>
      <c r="D3" s="456"/>
      <c r="E3" s="457"/>
    </row>
    <row r="4" spans="1:5" ht="15.45" customHeight="1">
      <c r="A4" s="447"/>
      <c r="B4" s="449" t="s">
        <v>602</v>
      </c>
      <c r="C4" s="450"/>
      <c r="D4" s="450"/>
      <c r="E4" s="451"/>
    </row>
    <row r="5" spans="1:5" ht="15.45" customHeight="1">
      <c r="A5" s="447"/>
      <c r="B5" s="452"/>
      <c r="C5" s="453"/>
      <c r="D5" s="453"/>
      <c r="E5" s="454"/>
    </row>
    <row r="6" spans="1:5" ht="15.45" customHeight="1">
      <c r="A6" s="448"/>
      <c r="B6" s="455"/>
      <c r="C6" s="456"/>
      <c r="D6" s="456"/>
      <c r="E6" s="457"/>
    </row>
    <row r="7" spans="1:5">
      <c r="A7" s="486"/>
      <c r="B7" s="487"/>
      <c r="C7" s="487"/>
      <c r="D7" s="487"/>
      <c r="E7" s="488"/>
    </row>
    <row r="8" spans="1:5" ht="29.7" customHeight="1">
      <c r="A8" s="489" t="s">
        <v>703</v>
      </c>
      <c r="B8" s="490"/>
      <c r="C8" s="490"/>
      <c r="D8" s="490"/>
      <c r="E8" s="491"/>
    </row>
    <row r="9" spans="1:5">
      <c r="A9" s="477"/>
      <c r="B9" s="478"/>
      <c r="C9" s="478"/>
      <c r="D9" s="478"/>
      <c r="E9" s="479"/>
    </row>
    <row r="10" spans="1:5">
      <c r="A10" s="480"/>
      <c r="B10" s="481"/>
      <c r="C10" s="481"/>
      <c r="D10" s="481"/>
      <c r="E10" s="482"/>
    </row>
    <row r="11" spans="1:5">
      <c r="A11" s="480"/>
      <c r="B11" s="481"/>
      <c r="C11" s="481"/>
      <c r="D11" s="481"/>
      <c r="E11" s="482"/>
    </row>
    <row r="12" spans="1:5">
      <c r="A12" s="480"/>
      <c r="B12" s="481"/>
      <c r="C12" s="481"/>
      <c r="D12" s="481"/>
      <c r="E12" s="482"/>
    </row>
    <row r="13" spans="1:5">
      <c r="A13" s="480"/>
      <c r="B13" s="481"/>
      <c r="C13" s="481"/>
      <c r="D13" s="481"/>
      <c r="E13" s="482"/>
    </row>
    <row r="14" spans="1:5">
      <c r="A14" s="480"/>
      <c r="B14" s="481"/>
      <c r="C14" s="481"/>
      <c r="D14" s="481"/>
      <c r="E14" s="482"/>
    </row>
    <row r="15" spans="1:5">
      <c r="A15" s="480"/>
      <c r="B15" s="481"/>
      <c r="C15" s="481"/>
      <c r="D15" s="481"/>
      <c r="E15" s="482"/>
    </row>
    <row r="16" spans="1:5">
      <c r="A16" s="480"/>
      <c r="B16" s="481"/>
      <c r="C16" s="481"/>
      <c r="D16" s="481"/>
      <c r="E16" s="482"/>
    </row>
    <row r="17" spans="1:5">
      <c r="A17" s="480"/>
      <c r="B17" s="481"/>
      <c r="C17" s="481"/>
      <c r="D17" s="481"/>
      <c r="E17" s="482"/>
    </row>
    <row r="18" spans="1:5">
      <c r="A18" s="480"/>
      <c r="B18" s="481"/>
      <c r="C18" s="481"/>
      <c r="D18" s="481"/>
      <c r="E18" s="482"/>
    </row>
    <row r="19" spans="1:5">
      <c r="A19" s="480"/>
      <c r="B19" s="481"/>
      <c r="C19" s="481"/>
      <c r="D19" s="481"/>
      <c r="E19" s="482"/>
    </row>
    <row r="20" spans="1:5">
      <c r="A20" s="480"/>
      <c r="B20" s="481"/>
      <c r="C20" s="481"/>
      <c r="D20" s="481"/>
      <c r="E20" s="482"/>
    </row>
    <row r="21" spans="1:5">
      <c r="A21" s="480"/>
      <c r="B21" s="481"/>
      <c r="C21" s="481"/>
      <c r="D21" s="481"/>
      <c r="E21" s="482"/>
    </row>
    <row r="22" spans="1:5">
      <c r="A22" s="480"/>
      <c r="B22" s="481"/>
      <c r="C22" s="481"/>
      <c r="D22" s="481"/>
      <c r="E22" s="482"/>
    </row>
    <row r="23" spans="1:5">
      <c r="A23" s="480"/>
      <c r="B23" s="481"/>
      <c r="C23" s="481"/>
      <c r="D23" s="481"/>
      <c r="E23" s="482"/>
    </row>
    <row r="24" spans="1:5">
      <c r="A24" s="480"/>
      <c r="B24" s="481"/>
      <c r="C24" s="481"/>
      <c r="D24" s="481"/>
      <c r="E24" s="482"/>
    </row>
    <row r="25" spans="1:5">
      <c r="A25" s="480"/>
      <c r="B25" s="481"/>
      <c r="C25" s="481"/>
      <c r="D25" s="481"/>
      <c r="E25" s="482"/>
    </row>
    <row r="26" spans="1:5">
      <c r="A26" s="480"/>
      <c r="B26" s="481"/>
      <c r="C26" s="481"/>
      <c r="D26" s="481"/>
      <c r="E26" s="482"/>
    </row>
    <row r="27" spans="1:5">
      <c r="A27" s="480"/>
      <c r="B27" s="481"/>
      <c r="C27" s="481"/>
      <c r="D27" s="481"/>
      <c r="E27" s="482"/>
    </row>
    <row r="28" spans="1:5">
      <c r="A28" s="480"/>
      <c r="B28" s="481"/>
      <c r="C28" s="481"/>
      <c r="D28" s="481"/>
      <c r="E28" s="482"/>
    </row>
    <row r="29" spans="1:5">
      <c r="A29" s="480"/>
      <c r="B29" s="481"/>
      <c r="C29" s="481"/>
      <c r="D29" s="481"/>
      <c r="E29" s="482"/>
    </row>
    <row r="30" spans="1:5">
      <c r="A30" s="480"/>
      <c r="B30" s="481"/>
      <c r="C30" s="481"/>
      <c r="D30" s="481"/>
      <c r="E30" s="482"/>
    </row>
    <row r="31" spans="1:5">
      <c r="A31" s="480"/>
      <c r="B31" s="481"/>
      <c r="C31" s="481"/>
      <c r="D31" s="481"/>
      <c r="E31" s="482"/>
    </row>
    <row r="32" spans="1:5">
      <c r="A32" s="480"/>
      <c r="B32" s="481"/>
      <c r="C32" s="481"/>
      <c r="D32" s="481"/>
      <c r="E32" s="482"/>
    </row>
    <row r="33" spans="1:5">
      <c r="A33" s="480"/>
      <c r="B33" s="481"/>
      <c r="C33" s="481"/>
      <c r="D33" s="481"/>
      <c r="E33" s="482"/>
    </row>
    <row r="34" spans="1:5">
      <c r="A34" s="480"/>
      <c r="B34" s="481"/>
      <c r="C34" s="481"/>
      <c r="D34" s="481"/>
      <c r="E34" s="482"/>
    </row>
    <row r="35" spans="1:5">
      <c r="A35" s="480"/>
      <c r="B35" s="481"/>
      <c r="C35" s="481"/>
      <c r="D35" s="481"/>
      <c r="E35" s="482"/>
    </row>
    <row r="36" spans="1:5">
      <c r="A36" s="480"/>
      <c r="B36" s="481"/>
      <c r="C36" s="481"/>
      <c r="D36" s="481"/>
      <c r="E36" s="482"/>
    </row>
    <row r="37" spans="1:5">
      <c r="A37" s="480"/>
      <c r="B37" s="481"/>
      <c r="C37" s="481"/>
      <c r="D37" s="481"/>
      <c r="E37" s="482"/>
    </row>
    <row r="38" spans="1:5">
      <c r="A38" s="480"/>
      <c r="B38" s="481"/>
      <c r="C38" s="481"/>
      <c r="D38" s="481"/>
      <c r="E38" s="482"/>
    </row>
    <row r="39" spans="1:5">
      <c r="A39" s="480"/>
      <c r="B39" s="481"/>
      <c r="C39" s="481"/>
      <c r="D39" s="481"/>
      <c r="E39" s="482"/>
    </row>
    <row r="40" spans="1:5" ht="16.2" thickBot="1">
      <c r="A40" s="483"/>
      <c r="B40" s="484"/>
      <c r="C40" s="484"/>
      <c r="D40" s="484"/>
      <c r="E40" s="485"/>
    </row>
  </sheetData>
  <mergeCells count="6">
    <mergeCell ref="A9:E40"/>
    <mergeCell ref="A1:A6"/>
    <mergeCell ref="B1:E3"/>
    <mergeCell ref="B4:E6"/>
    <mergeCell ref="A7:E7"/>
    <mergeCell ref="A8:E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D18D2-ADB2-4E49-9B8C-CF26D397C104}">
  <sheetPr codeName="Hoja3"/>
  <dimension ref="A1:Y29"/>
  <sheetViews>
    <sheetView zoomScale="75" zoomScaleNormal="75" workbookViewId="0">
      <selection activeCell="A9" sqref="A9"/>
    </sheetView>
  </sheetViews>
  <sheetFormatPr baseColWidth="10" defaultColWidth="11" defaultRowHeight="15.6"/>
  <cols>
    <col min="3" max="3" width="23" customWidth="1"/>
    <col min="4" max="4" width="14" customWidth="1"/>
    <col min="5" max="5" width="8" customWidth="1"/>
    <col min="6" max="7" width="12.69921875" customWidth="1"/>
    <col min="8" max="8" width="10" customWidth="1"/>
    <col min="9" max="9" width="13.19921875" customWidth="1"/>
    <col min="10" max="11" width="12.19921875" customWidth="1"/>
    <col min="12" max="12" width="12.69921875" customWidth="1"/>
    <col min="13" max="13" width="15.69921875" customWidth="1"/>
    <col min="14" max="14" width="10.69921875" customWidth="1"/>
    <col min="15" max="16" width="16.69921875" customWidth="1"/>
    <col min="17" max="17" width="10" customWidth="1"/>
    <col min="21" max="21" width="11.69921875" customWidth="1"/>
    <col min="22" max="22" width="14" customWidth="1"/>
    <col min="23" max="23" width="10.19921875" bestFit="1" customWidth="1"/>
    <col min="24" max="24" width="30.5" customWidth="1"/>
    <col min="25" max="25" width="25.19921875" customWidth="1"/>
  </cols>
  <sheetData>
    <row r="1" spans="1:25" ht="18" customHeight="1" thickTop="1">
      <c r="A1" s="514"/>
      <c r="B1" s="515"/>
      <c r="C1" s="520" t="s">
        <v>741</v>
      </c>
      <c r="D1" s="521"/>
      <c r="E1" s="521"/>
      <c r="F1" s="521"/>
      <c r="G1" s="521"/>
      <c r="H1" s="521"/>
      <c r="I1" s="521"/>
      <c r="J1" s="521"/>
      <c r="K1" s="521"/>
      <c r="L1" s="521"/>
      <c r="M1" s="521"/>
      <c r="N1" s="521"/>
      <c r="O1" s="521"/>
      <c r="P1" s="521"/>
      <c r="Q1" s="521"/>
      <c r="R1" s="521"/>
      <c r="S1" s="521"/>
      <c r="T1" s="521"/>
      <c r="U1" s="521"/>
      <c r="V1" s="521"/>
      <c r="W1" s="521"/>
      <c r="X1" s="522"/>
      <c r="Y1" s="529" t="s">
        <v>793</v>
      </c>
    </row>
    <row r="2" spans="1:25" ht="18" customHeight="1">
      <c r="A2" s="516"/>
      <c r="B2" s="517"/>
      <c r="C2" s="523"/>
      <c r="D2" s="524"/>
      <c r="E2" s="524"/>
      <c r="F2" s="524"/>
      <c r="G2" s="524"/>
      <c r="H2" s="524"/>
      <c r="I2" s="524"/>
      <c r="J2" s="524"/>
      <c r="K2" s="524"/>
      <c r="L2" s="524"/>
      <c r="M2" s="524"/>
      <c r="N2" s="524"/>
      <c r="O2" s="524"/>
      <c r="P2" s="524"/>
      <c r="Q2" s="524"/>
      <c r="R2" s="524"/>
      <c r="S2" s="524"/>
      <c r="T2" s="524"/>
      <c r="U2" s="524"/>
      <c r="V2" s="524"/>
      <c r="W2" s="524"/>
      <c r="X2" s="525"/>
      <c r="Y2" s="530"/>
    </row>
    <row r="3" spans="1:25" ht="18" customHeight="1">
      <c r="A3" s="516"/>
      <c r="B3" s="517"/>
      <c r="C3" s="523"/>
      <c r="D3" s="524"/>
      <c r="E3" s="524"/>
      <c r="F3" s="524"/>
      <c r="G3" s="524"/>
      <c r="H3" s="524"/>
      <c r="I3" s="524"/>
      <c r="J3" s="524"/>
      <c r="K3" s="524"/>
      <c r="L3" s="524"/>
      <c r="M3" s="524"/>
      <c r="N3" s="524"/>
      <c r="O3" s="524"/>
      <c r="P3" s="524"/>
      <c r="Q3" s="524"/>
      <c r="R3" s="524"/>
      <c r="S3" s="524"/>
      <c r="T3" s="524"/>
      <c r="U3" s="524"/>
      <c r="V3" s="524"/>
      <c r="W3" s="524"/>
      <c r="X3" s="525"/>
      <c r="Y3" s="530"/>
    </row>
    <row r="4" spans="1:25" ht="18" customHeight="1">
      <c r="A4" s="516"/>
      <c r="B4" s="517"/>
      <c r="C4" s="523"/>
      <c r="D4" s="524"/>
      <c r="E4" s="524"/>
      <c r="F4" s="524"/>
      <c r="G4" s="524"/>
      <c r="H4" s="524"/>
      <c r="I4" s="524"/>
      <c r="J4" s="524"/>
      <c r="K4" s="524"/>
      <c r="L4" s="524"/>
      <c r="M4" s="524"/>
      <c r="N4" s="524"/>
      <c r="O4" s="524"/>
      <c r="P4" s="524"/>
      <c r="Q4" s="524"/>
      <c r="R4" s="524"/>
      <c r="S4" s="524"/>
      <c r="T4" s="524"/>
      <c r="U4" s="524"/>
      <c r="V4" s="524"/>
      <c r="W4" s="524"/>
      <c r="X4" s="525"/>
      <c r="Y4" s="530"/>
    </row>
    <row r="5" spans="1:25" ht="18" customHeight="1" thickBot="1">
      <c r="A5" s="518"/>
      <c r="B5" s="519"/>
      <c r="C5" s="526"/>
      <c r="D5" s="527"/>
      <c r="E5" s="527"/>
      <c r="F5" s="527"/>
      <c r="G5" s="527"/>
      <c r="H5" s="527"/>
      <c r="I5" s="527"/>
      <c r="J5" s="527"/>
      <c r="K5" s="527"/>
      <c r="L5" s="527"/>
      <c r="M5" s="527"/>
      <c r="N5" s="527"/>
      <c r="O5" s="527"/>
      <c r="P5" s="527"/>
      <c r="Q5" s="527"/>
      <c r="R5" s="527"/>
      <c r="S5" s="527"/>
      <c r="T5" s="527"/>
      <c r="U5" s="527"/>
      <c r="V5" s="527"/>
      <c r="W5" s="527"/>
      <c r="X5" s="528"/>
      <c r="Y5" s="531"/>
    </row>
    <row r="6" spans="1:25" ht="9.6" customHeight="1" thickTop="1" thickBot="1"/>
    <row r="7" spans="1:25" s="33" customFormat="1" ht="15.75" customHeight="1" thickBot="1">
      <c r="A7" s="532" t="s">
        <v>742</v>
      </c>
      <c r="B7" s="533"/>
      <c r="C7" s="533"/>
      <c r="D7" s="533"/>
      <c r="E7" s="533"/>
      <c r="F7" s="533"/>
      <c r="G7" s="533"/>
      <c r="H7" s="533"/>
      <c r="I7" s="533"/>
      <c r="J7" s="533"/>
      <c r="K7" s="533"/>
      <c r="L7" s="533"/>
      <c r="M7" s="533"/>
      <c r="N7" s="533"/>
      <c r="O7" s="533"/>
      <c r="P7" s="533"/>
      <c r="Q7" s="533"/>
      <c r="R7" s="533"/>
      <c r="S7" s="533"/>
      <c r="T7" s="533"/>
      <c r="U7" s="533"/>
      <c r="V7" s="533"/>
      <c r="W7" s="533"/>
      <c r="X7" s="533"/>
      <c r="Y7" s="534"/>
    </row>
    <row r="8" spans="1:25" s="33" customFormat="1" ht="16.5" customHeight="1" thickBot="1">
      <c r="A8" s="535" t="s">
        <v>743</v>
      </c>
      <c r="B8" s="536"/>
      <c r="C8" s="536"/>
      <c r="D8" s="536"/>
      <c r="E8" s="536"/>
      <c r="F8" s="536"/>
      <c r="G8" s="536"/>
      <c r="H8" s="536"/>
      <c r="I8" s="536"/>
      <c r="J8" s="536"/>
      <c r="K8" s="536"/>
      <c r="L8" s="536"/>
      <c r="M8" s="536"/>
      <c r="N8" s="536"/>
      <c r="O8" s="536"/>
      <c r="P8" s="536"/>
      <c r="Q8" s="536"/>
      <c r="R8" s="536"/>
      <c r="S8" s="536"/>
      <c r="T8" s="536"/>
      <c r="U8" s="536"/>
      <c r="V8" s="536"/>
      <c r="W8" s="536"/>
      <c r="X8" s="536"/>
      <c r="Y8" s="537"/>
    </row>
    <row r="9" spans="1:25" s="109" customFormat="1" ht="17.399999999999999" customHeight="1" thickBot="1">
      <c r="A9" s="107"/>
      <c r="B9" s="108"/>
      <c r="C9" s="108"/>
      <c r="D9" s="108"/>
      <c r="E9" s="108"/>
      <c r="F9" s="108"/>
      <c r="G9" s="108"/>
      <c r="H9" s="108"/>
      <c r="I9" s="108"/>
      <c r="J9" s="108"/>
      <c r="K9" s="108"/>
      <c r="L9" s="108"/>
      <c r="M9" s="108"/>
      <c r="N9" s="108"/>
      <c r="O9" s="108"/>
      <c r="P9" s="108"/>
    </row>
    <row r="10" spans="1:25" ht="27" customHeight="1" thickTop="1" thickBot="1">
      <c r="L10" s="511" t="s">
        <v>744</v>
      </c>
      <c r="M10" s="512"/>
      <c r="N10" s="512"/>
      <c r="O10" s="512"/>
      <c r="P10" s="512"/>
      <c r="Q10" s="512"/>
      <c r="R10" s="512"/>
      <c r="S10" s="512"/>
      <c r="T10" s="512"/>
      <c r="U10" s="512"/>
      <c r="V10" s="512"/>
      <c r="W10" s="512"/>
      <c r="X10" s="512"/>
      <c r="Y10" s="513"/>
    </row>
    <row r="11" spans="1:25" ht="16.2" thickTop="1">
      <c r="A11" s="505" t="s">
        <v>67</v>
      </c>
      <c r="B11" s="507" t="s">
        <v>68</v>
      </c>
      <c r="C11" s="507" t="s">
        <v>745</v>
      </c>
      <c r="D11" s="507" t="s">
        <v>69</v>
      </c>
      <c r="E11" s="507" t="s">
        <v>746</v>
      </c>
      <c r="F11" s="507" t="s">
        <v>70</v>
      </c>
      <c r="G11" s="507" t="s">
        <v>71</v>
      </c>
      <c r="H11" s="507" t="s">
        <v>747</v>
      </c>
      <c r="I11" s="507" t="s">
        <v>72</v>
      </c>
      <c r="J11" s="507" t="s">
        <v>73</v>
      </c>
      <c r="K11" s="509" t="s">
        <v>74</v>
      </c>
      <c r="L11" s="494" t="s">
        <v>17</v>
      </c>
      <c r="M11" s="495"/>
      <c r="N11" s="496"/>
      <c r="O11" s="494" t="s">
        <v>18</v>
      </c>
      <c r="P11" s="495"/>
      <c r="Q11" s="496"/>
      <c r="R11" s="494" t="s">
        <v>75</v>
      </c>
      <c r="S11" s="495"/>
      <c r="T11" s="496"/>
      <c r="U11" s="497" t="s">
        <v>76</v>
      </c>
      <c r="V11" s="498"/>
      <c r="W11" s="499"/>
      <c r="X11" s="500" t="s">
        <v>77</v>
      </c>
      <c r="Y11" s="502" t="s">
        <v>78</v>
      </c>
    </row>
    <row r="12" spans="1:25" ht="45" customHeight="1">
      <c r="A12" s="506"/>
      <c r="B12" s="508"/>
      <c r="C12" s="508"/>
      <c r="D12" s="508"/>
      <c r="E12" s="508"/>
      <c r="F12" s="508"/>
      <c r="G12" s="508"/>
      <c r="H12" s="508"/>
      <c r="I12" s="508"/>
      <c r="J12" s="508"/>
      <c r="K12" s="510"/>
      <c r="L12" s="110" t="s">
        <v>79</v>
      </c>
      <c r="M12" s="111" t="s">
        <v>80</v>
      </c>
      <c r="N12" s="112" t="s">
        <v>748</v>
      </c>
      <c r="O12" s="110" t="s">
        <v>79</v>
      </c>
      <c r="P12" s="111" t="s">
        <v>80</v>
      </c>
      <c r="Q12" s="112" t="s">
        <v>748</v>
      </c>
      <c r="R12" s="110" t="s">
        <v>79</v>
      </c>
      <c r="S12" s="111" t="s">
        <v>80</v>
      </c>
      <c r="T12" s="112" t="s">
        <v>748</v>
      </c>
      <c r="U12" s="113" t="s">
        <v>79</v>
      </c>
      <c r="V12" s="114" t="s">
        <v>80</v>
      </c>
      <c r="W12" s="115" t="s">
        <v>748</v>
      </c>
      <c r="X12" s="501"/>
      <c r="Y12" s="503"/>
    </row>
    <row r="13" spans="1:25" ht="45" customHeight="1">
      <c r="A13" s="506"/>
      <c r="B13" s="116" t="s">
        <v>81</v>
      </c>
      <c r="C13" s="116" t="s">
        <v>749</v>
      </c>
      <c r="D13" s="116" t="s">
        <v>82</v>
      </c>
      <c r="E13" s="508"/>
      <c r="F13" s="116" t="s">
        <v>83</v>
      </c>
      <c r="G13" s="116" t="s">
        <v>84</v>
      </c>
      <c r="H13" s="116" t="s">
        <v>85</v>
      </c>
      <c r="I13" s="116" t="s">
        <v>600</v>
      </c>
      <c r="J13" s="116" t="s">
        <v>86</v>
      </c>
      <c r="K13" s="117" t="s">
        <v>87</v>
      </c>
      <c r="L13" s="118" t="s">
        <v>88</v>
      </c>
      <c r="M13" s="119" t="s">
        <v>89</v>
      </c>
      <c r="N13" s="120" t="s">
        <v>90</v>
      </c>
      <c r="O13" s="118" t="s">
        <v>91</v>
      </c>
      <c r="P13" s="119" t="s">
        <v>89</v>
      </c>
      <c r="Q13" s="120" t="s">
        <v>90</v>
      </c>
      <c r="R13" s="118" t="s">
        <v>92</v>
      </c>
      <c r="S13" s="119" t="s">
        <v>89</v>
      </c>
      <c r="T13" s="120" t="s">
        <v>90</v>
      </c>
      <c r="U13" s="121" t="s">
        <v>92</v>
      </c>
      <c r="V13" s="122" t="s">
        <v>89</v>
      </c>
      <c r="W13" s="123" t="s">
        <v>90</v>
      </c>
      <c r="X13" s="118" t="s">
        <v>601</v>
      </c>
      <c r="Y13" s="124" t="s">
        <v>93</v>
      </c>
    </row>
    <row r="14" spans="1:25" ht="20.25" customHeight="1">
      <c r="A14" s="504">
        <v>1</v>
      </c>
      <c r="B14" s="492"/>
      <c r="C14" s="492"/>
      <c r="D14" s="492"/>
      <c r="E14" s="492"/>
      <c r="F14" s="492"/>
      <c r="G14" s="492"/>
      <c r="H14" s="492"/>
      <c r="I14" s="492"/>
      <c r="J14" s="126"/>
      <c r="K14" s="127"/>
      <c r="L14" s="128"/>
      <c r="M14" s="129"/>
      <c r="N14" s="130"/>
      <c r="O14" s="128"/>
      <c r="P14" s="129"/>
      <c r="Q14" s="130"/>
      <c r="R14" s="128"/>
      <c r="S14" s="129"/>
      <c r="T14" s="130"/>
      <c r="U14" s="131"/>
      <c r="V14" s="132"/>
      <c r="W14" s="130"/>
      <c r="X14" s="128"/>
      <c r="Y14" s="493"/>
    </row>
    <row r="15" spans="1:25" ht="21.75" customHeight="1">
      <c r="A15" s="504"/>
      <c r="B15" s="492"/>
      <c r="C15" s="492"/>
      <c r="D15" s="492"/>
      <c r="E15" s="492"/>
      <c r="F15" s="492"/>
      <c r="G15" s="492"/>
      <c r="H15" s="492"/>
      <c r="I15" s="492"/>
      <c r="J15" s="126"/>
      <c r="K15" s="127"/>
      <c r="L15" s="128"/>
      <c r="M15" s="129"/>
      <c r="N15" s="130"/>
      <c r="O15" s="128"/>
      <c r="P15" s="129"/>
      <c r="Q15" s="130"/>
      <c r="R15" s="128"/>
      <c r="S15" s="129"/>
      <c r="T15" s="130"/>
      <c r="U15" s="131"/>
      <c r="V15" s="132"/>
      <c r="W15" s="130"/>
      <c r="X15" s="128"/>
      <c r="Y15" s="493"/>
    </row>
    <row r="16" spans="1:25" ht="18.75" customHeight="1">
      <c r="A16" s="504"/>
      <c r="B16" s="492"/>
      <c r="C16" s="492"/>
      <c r="D16" s="492"/>
      <c r="E16" s="492"/>
      <c r="F16" s="492"/>
      <c r="G16" s="492"/>
      <c r="H16" s="492"/>
      <c r="I16" s="492"/>
      <c r="J16" s="126"/>
      <c r="K16" s="127"/>
      <c r="L16" s="128"/>
      <c r="M16" s="129"/>
      <c r="N16" s="130"/>
      <c r="O16" s="128"/>
      <c r="P16" s="129"/>
      <c r="Q16" s="130"/>
      <c r="R16" s="128"/>
      <c r="S16" s="129"/>
      <c r="T16" s="130"/>
      <c r="U16" s="131"/>
      <c r="V16" s="132"/>
      <c r="W16" s="130"/>
      <c r="X16" s="128"/>
      <c r="Y16" s="493"/>
    </row>
    <row r="17" spans="1:25" ht="21" customHeight="1">
      <c r="A17" s="504"/>
      <c r="B17" s="492"/>
      <c r="C17" s="492"/>
      <c r="D17" s="492"/>
      <c r="E17" s="492"/>
      <c r="F17" s="492"/>
      <c r="G17" s="492"/>
      <c r="H17" s="492"/>
      <c r="I17" s="492"/>
      <c r="J17" s="126"/>
      <c r="K17" s="127"/>
      <c r="L17" s="128"/>
      <c r="M17" s="129"/>
      <c r="N17" s="130"/>
      <c r="O17" s="128"/>
      <c r="P17" s="129"/>
      <c r="Q17" s="130"/>
      <c r="R17" s="128"/>
      <c r="S17" s="129"/>
      <c r="T17" s="130"/>
      <c r="U17" s="131"/>
      <c r="V17" s="132"/>
      <c r="W17" s="130"/>
      <c r="X17" s="128"/>
      <c r="Y17" s="493"/>
    </row>
    <row r="18" spans="1:25" ht="18.75" customHeight="1">
      <c r="A18" s="504"/>
      <c r="B18" s="492"/>
      <c r="C18" s="492"/>
      <c r="D18" s="492"/>
      <c r="E18" s="492"/>
      <c r="F18" s="492"/>
      <c r="G18" s="492"/>
      <c r="H18" s="492"/>
      <c r="I18" s="492"/>
      <c r="J18" s="126"/>
      <c r="K18" s="127"/>
      <c r="L18" s="128"/>
      <c r="M18" s="129"/>
      <c r="N18" s="130"/>
      <c r="O18" s="128"/>
      <c r="P18" s="129"/>
      <c r="Q18" s="130"/>
      <c r="R18" s="128"/>
      <c r="S18" s="129"/>
      <c r="T18" s="130"/>
      <c r="U18" s="131"/>
      <c r="V18" s="132"/>
      <c r="W18" s="130"/>
      <c r="X18" s="128"/>
      <c r="Y18" s="493"/>
    </row>
    <row r="19" spans="1:25">
      <c r="A19" s="125">
        <v>2</v>
      </c>
      <c r="B19" s="126"/>
      <c r="C19" s="126"/>
      <c r="D19" s="126"/>
      <c r="E19" s="126"/>
      <c r="F19" s="126"/>
      <c r="G19" s="126"/>
      <c r="H19" s="126"/>
      <c r="I19" s="126"/>
      <c r="J19" s="126"/>
      <c r="K19" s="127"/>
      <c r="L19" s="128"/>
      <c r="M19" s="129"/>
      <c r="N19" s="130"/>
      <c r="O19" s="128"/>
      <c r="P19" s="129"/>
      <c r="Q19" s="130"/>
      <c r="R19" s="128"/>
      <c r="S19" s="129"/>
      <c r="T19" s="130"/>
      <c r="U19" s="131"/>
      <c r="V19" s="132"/>
      <c r="W19" s="130"/>
      <c r="X19" s="128"/>
      <c r="Y19" s="133"/>
    </row>
    <row r="20" spans="1:25">
      <c r="A20" s="125">
        <v>3</v>
      </c>
      <c r="B20" s="126"/>
      <c r="C20" s="126"/>
      <c r="D20" s="126"/>
      <c r="E20" s="126"/>
      <c r="F20" s="126"/>
      <c r="G20" s="126"/>
      <c r="H20" s="126"/>
      <c r="I20" s="126"/>
      <c r="J20" s="126"/>
      <c r="K20" s="127"/>
      <c r="L20" s="128"/>
      <c r="M20" s="129"/>
      <c r="N20" s="130"/>
      <c r="O20" s="128"/>
      <c r="P20" s="129"/>
      <c r="Q20" s="130"/>
      <c r="R20" s="128"/>
      <c r="S20" s="129"/>
      <c r="T20" s="130"/>
      <c r="U20" s="131"/>
      <c r="V20" s="132"/>
      <c r="W20" s="130"/>
      <c r="X20" s="128"/>
      <c r="Y20" s="133"/>
    </row>
    <row r="21" spans="1:25">
      <c r="A21" s="125">
        <v>4</v>
      </c>
      <c r="B21" s="126"/>
      <c r="C21" s="126"/>
      <c r="D21" s="126"/>
      <c r="E21" s="126"/>
      <c r="F21" s="126"/>
      <c r="G21" s="126"/>
      <c r="H21" s="126"/>
      <c r="I21" s="126"/>
      <c r="J21" s="126"/>
      <c r="K21" s="127"/>
      <c r="L21" s="128"/>
      <c r="M21" s="129"/>
      <c r="N21" s="130"/>
      <c r="O21" s="128"/>
      <c r="P21" s="129"/>
      <c r="Q21" s="130"/>
      <c r="R21" s="128"/>
      <c r="S21" s="129"/>
      <c r="T21" s="130"/>
      <c r="U21" s="131"/>
      <c r="V21" s="132"/>
      <c r="W21" s="130"/>
      <c r="X21" s="128"/>
      <c r="Y21" s="133"/>
    </row>
    <row r="22" spans="1:25">
      <c r="A22" s="125">
        <v>5</v>
      </c>
      <c r="B22" s="126"/>
      <c r="C22" s="126"/>
      <c r="D22" s="126"/>
      <c r="E22" s="126"/>
      <c r="F22" s="126"/>
      <c r="G22" s="126"/>
      <c r="H22" s="126"/>
      <c r="I22" s="126"/>
      <c r="J22" s="126"/>
      <c r="K22" s="127"/>
      <c r="L22" s="128"/>
      <c r="M22" s="129"/>
      <c r="N22" s="130"/>
      <c r="O22" s="128"/>
      <c r="P22" s="129"/>
      <c r="Q22" s="130"/>
      <c r="R22" s="128"/>
      <c r="S22" s="129"/>
      <c r="T22" s="130"/>
      <c r="U22" s="131"/>
      <c r="V22" s="132"/>
      <c r="W22" s="130"/>
      <c r="X22" s="128"/>
      <c r="Y22" s="133"/>
    </row>
    <row r="23" spans="1:25">
      <c r="A23" s="125">
        <v>6</v>
      </c>
      <c r="B23" s="126"/>
      <c r="C23" s="126"/>
      <c r="D23" s="126"/>
      <c r="E23" s="126"/>
      <c r="F23" s="126"/>
      <c r="G23" s="126"/>
      <c r="H23" s="126"/>
      <c r="I23" s="126"/>
      <c r="J23" s="126"/>
      <c r="K23" s="127"/>
      <c r="L23" s="128"/>
      <c r="M23" s="129"/>
      <c r="N23" s="130"/>
      <c r="O23" s="128"/>
      <c r="P23" s="129"/>
      <c r="Q23" s="130"/>
      <c r="R23" s="128"/>
      <c r="S23" s="129"/>
      <c r="T23" s="130"/>
      <c r="U23" s="131"/>
      <c r="V23" s="132"/>
      <c r="W23" s="130"/>
      <c r="X23" s="128"/>
      <c r="Y23" s="133"/>
    </row>
    <row r="24" spans="1:25">
      <c r="A24" s="125">
        <v>7</v>
      </c>
      <c r="B24" s="126"/>
      <c r="C24" s="126"/>
      <c r="D24" s="126"/>
      <c r="E24" s="126"/>
      <c r="F24" s="126"/>
      <c r="G24" s="126"/>
      <c r="H24" s="126"/>
      <c r="I24" s="126"/>
      <c r="J24" s="126"/>
      <c r="K24" s="127"/>
      <c r="L24" s="128"/>
      <c r="M24" s="129"/>
      <c r="N24" s="130"/>
      <c r="O24" s="128"/>
      <c r="P24" s="129"/>
      <c r="Q24" s="130"/>
      <c r="R24" s="128"/>
      <c r="S24" s="129"/>
      <c r="T24" s="130"/>
      <c r="U24" s="131"/>
      <c r="V24" s="132"/>
      <c r="W24" s="130"/>
      <c r="X24" s="128"/>
      <c r="Y24" s="133"/>
    </row>
    <row r="25" spans="1:25">
      <c r="A25" s="125">
        <v>8</v>
      </c>
      <c r="B25" s="126"/>
      <c r="C25" s="126"/>
      <c r="D25" s="126"/>
      <c r="E25" s="126"/>
      <c r="F25" s="126"/>
      <c r="G25" s="126"/>
      <c r="H25" s="126"/>
      <c r="I25" s="126"/>
      <c r="J25" s="126"/>
      <c r="K25" s="127"/>
      <c r="L25" s="128"/>
      <c r="M25" s="129"/>
      <c r="N25" s="130"/>
      <c r="O25" s="128"/>
      <c r="P25" s="129"/>
      <c r="Q25" s="130"/>
      <c r="R25" s="128"/>
      <c r="S25" s="129"/>
      <c r="T25" s="130"/>
      <c r="U25" s="131"/>
      <c r="V25" s="132"/>
      <c r="W25" s="130"/>
      <c r="X25" s="128"/>
      <c r="Y25" s="133"/>
    </row>
    <row r="26" spans="1:25">
      <c r="A26" s="125">
        <v>9</v>
      </c>
      <c r="B26" s="126"/>
      <c r="C26" s="126"/>
      <c r="D26" s="126"/>
      <c r="E26" s="126"/>
      <c r="F26" s="126"/>
      <c r="G26" s="126"/>
      <c r="H26" s="126"/>
      <c r="I26" s="126"/>
      <c r="J26" s="126"/>
      <c r="K26" s="127"/>
      <c r="L26" s="128"/>
      <c r="M26" s="129"/>
      <c r="N26" s="130"/>
      <c r="O26" s="128"/>
      <c r="P26" s="129"/>
      <c r="Q26" s="130"/>
      <c r="R26" s="128"/>
      <c r="S26" s="129"/>
      <c r="T26" s="130"/>
      <c r="U26" s="131"/>
      <c r="V26" s="132"/>
      <c r="W26" s="130"/>
      <c r="X26" s="128"/>
      <c r="Y26" s="133"/>
    </row>
    <row r="27" spans="1:25">
      <c r="A27" s="125">
        <v>10</v>
      </c>
      <c r="B27" s="126"/>
      <c r="C27" s="126"/>
      <c r="D27" s="126"/>
      <c r="E27" s="126"/>
      <c r="F27" s="126"/>
      <c r="G27" s="126"/>
      <c r="H27" s="126"/>
      <c r="I27" s="126"/>
      <c r="J27" s="126"/>
      <c r="K27" s="127"/>
      <c r="L27" s="128"/>
      <c r="M27" s="129"/>
      <c r="N27" s="130"/>
      <c r="O27" s="128"/>
      <c r="P27" s="129"/>
      <c r="Q27" s="130"/>
      <c r="R27" s="128"/>
      <c r="S27" s="129"/>
      <c r="T27" s="130"/>
      <c r="U27" s="131"/>
      <c r="V27" s="132"/>
      <c r="W27" s="130"/>
      <c r="X27" s="128"/>
      <c r="Y27" s="133"/>
    </row>
    <row r="28" spans="1:25" ht="16.2" thickBot="1">
      <c r="A28" s="134">
        <v>11</v>
      </c>
      <c r="B28" s="135"/>
      <c r="C28" s="135"/>
      <c r="D28" s="135"/>
      <c r="E28" s="135"/>
      <c r="F28" s="135"/>
      <c r="G28" s="135"/>
      <c r="H28" s="135"/>
      <c r="I28" s="135"/>
      <c r="J28" s="135"/>
      <c r="K28" s="136"/>
      <c r="L28" s="137"/>
      <c r="M28" s="138"/>
      <c r="N28" s="139"/>
      <c r="O28" s="137"/>
      <c r="P28" s="138"/>
      <c r="Q28" s="139"/>
      <c r="R28" s="137"/>
      <c r="S28" s="138"/>
      <c r="T28" s="139"/>
      <c r="U28" s="140"/>
      <c r="V28" s="141"/>
      <c r="W28" s="139"/>
      <c r="X28" s="137"/>
      <c r="Y28" s="142"/>
    </row>
    <row r="29" spans="1:25" ht="16.2" thickTop="1"/>
  </sheetData>
  <mergeCells count="33">
    <mergeCell ref="L10:Y10"/>
    <mergeCell ref="A1:B5"/>
    <mergeCell ref="C1:X5"/>
    <mergeCell ref="Y1:Y5"/>
    <mergeCell ref="A7:Y7"/>
    <mergeCell ref="A8:Y8"/>
    <mergeCell ref="L11:N11"/>
    <mergeCell ref="A11:A13"/>
    <mergeCell ref="B11:B12"/>
    <mergeCell ref="C11:C12"/>
    <mergeCell ref="D11:D12"/>
    <mergeCell ref="E11:E13"/>
    <mergeCell ref="F11:F12"/>
    <mergeCell ref="G11:G12"/>
    <mergeCell ref="H11:H12"/>
    <mergeCell ref="I11:I12"/>
    <mergeCell ref="J11:J12"/>
    <mergeCell ref="K11:K12"/>
    <mergeCell ref="A14:A18"/>
    <mergeCell ref="B14:B18"/>
    <mergeCell ref="C14:C18"/>
    <mergeCell ref="D14:D18"/>
    <mergeCell ref="E14:E18"/>
    <mergeCell ref="O11:Q11"/>
    <mergeCell ref="R11:T11"/>
    <mergeCell ref="U11:W11"/>
    <mergeCell ref="X11:X12"/>
    <mergeCell ref="Y11:Y12"/>
    <mergeCell ref="F14:F18"/>
    <mergeCell ref="G14:G18"/>
    <mergeCell ref="H14:H18"/>
    <mergeCell ref="I14:I18"/>
    <mergeCell ref="Y14:Y18"/>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DAE325C-252E-41E3-A813-2FF665B9798A}">
          <x14:formula1>
            <xm:f>DATA!$B$18:$B$25</xm:f>
          </x14:formula1>
          <xm:sqref>B14:B28</xm:sqref>
        </x14:dataValidation>
        <x14:dataValidation type="list" allowBlank="1" showInputMessage="1" showErrorMessage="1" xr:uid="{1ACD15DA-A707-4B48-9F9F-C74C645FB4D6}">
          <x14:formula1>
            <xm:f>DATA!$D$18:$D$19</xm:f>
          </x14:formula1>
          <xm:sqref>G14:G28</xm:sqref>
        </x14:dataValidation>
        <x14:dataValidation type="list" allowBlank="1" showInputMessage="1" showErrorMessage="1" xr:uid="{7853E5E1-F76C-48E3-BC26-1CD0C745BCB0}">
          <x14:formula1>
            <xm:f>DATA!$E$18:$E$19</xm:f>
          </x14:formula1>
          <xm:sqref>K14:K28</xm:sqref>
        </x14:dataValidation>
        <x14:dataValidation type="list" allowBlank="1" showInputMessage="1" showErrorMessage="1" xr:uid="{20AE38A6-4410-44B1-A5EF-5093E55597C2}">
          <x14:formula1>
            <xm:f>DATA!$G$2:$G$4</xm:f>
          </x14:formula1>
          <xm:sqref>H14:H28 N14:N28 Q15:Q28 Q14 T14:T28 W14:W28 X14:X28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3D2B4-4A04-4668-B4D8-B7B8D129D176}">
  <sheetPr codeName="Hoja4"/>
  <dimension ref="A1:X48"/>
  <sheetViews>
    <sheetView zoomScale="60" zoomScaleNormal="60" workbookViewId="0">
      <selection activeCell="A8" sqref="A8:X8"/>
    </sheetView>
  </sheetViews>
  <sheetFormatPr baseColWidth="10" defaultColWidth="11" defaultRowHeight="15.6"/>
  <cols>
    <col min="21" max="21" width="23.8984375" style="166" customWidth="1"/>
    <col min="22" max="22" width="20.5" style="166" customWidth="1"/>
    <col min="23" max="24" width="23.8984375" style="166" customWidth="1"/>
  </cols>
  <sheetData>
    <row r="1" spans="1:24" ht="15.75" customHeight="1">
      <c r="A1" s="331"/>
      <c r="B1" s="332"/>
      <c r="C1" s="333"/>
      <c r="D1" s="598" t="s">
        <v>715</v>
      </c>
      <c r="E1" s="599"/>
      <c r="F1" s="599"/>
      <c r="G1" s="599"/>
      <c r="H1" s="599"/>
      <c r="I1" s="599"/>
      <c r="J1" s="599"/>
      <c r="K1" s="599"/>
      <c r="L1" s="599"/>
      <c r="M1" s="599"/>
      <c r="N1" s="599"/>
      <c r="O1" s="599"/>
      <c r="P1" s="599"/>
      <c r="Q1" s="599"/>
      <c r="R1" s="599"/>
      <c r="S1" s="599"/>
      <c r="T1" s="599"/>
      <c r="U1" s="599"/>
      <c r="V1" s="599"/>
      <c r="W1" s="597" t="s">
        <v>796</v>
      </c>
      <c r="X1" s="597"/>
    </row>
    <row r="2" spans="1:24" ht="15.75" customHeight="1">
      <c r="A2" s="334"/>
      <c r="B2" s="335"/>
      <c r="C2" s="336"/>
      <c r="D2" s="600"/>
      <c r="E2" s="601"/>
      <c r="F2" s="601"/>
      <c r="G2" s="601"/>
      <c r="H2" s="601"/>
      <c r="I2" s="601"/>
      <c r="J2" s="601"/>
      <c r="K2" s="601"/>
      <c r="L2" s="601"/>
      <c r="M2" s="601"/>
      <c r="N2" s="601"/>
      <c r="O2" s="601"/>
      <c r="P2" s="601"/>
      <c r="Q2" s="601"/>
      <c r="R2" s="601"/>
      <c r="S2" s="601"/>
      <c r="T2" s="601"/>
      <c r="U2" s="601"/>
      <c r="V2" s="601"/>
      <c r="W2" s="597"/>
      <c r="X2" s="597"/>
    </row>
    <row r="3" spans="1:24" ht="15.75" customHeight="1">
      <c r="A3" s="334"/>
      <c r="B3" s="335"/>
      <c r="C3" s="336"/>
      <c r="D3" s="602"/>
      <c r="E3" s="603"/>
      <c r="F3" s="603"/>
      <c r="G3" s="603"/>
      <c r="H3" s="603"/>
      <c r="I3" s="603"/>
      <c r="J3" s="603"/>
      <c r="K3" s="603"/>
      <c r="L3" s="603"/>
      <c r="M3" s="603"/>
      <c r="N3" s="603"/>
      <c r="O3" s="603"/>
      <c r="P3" s="603"/>
      <c r="Q3" s="603"/>
      <c r="R3" s="603"/>
      <c r="S3" s="603"/>
      <c r="T3" s="603"/>
      <c r="U3" s="603"/>
      <c r="V3" s="603"/>
      <c r="W3" s="597"/>
      <c r="X3" s="597"/>
    </row>
    <row r="4" spans="1:24" ht="15.75" customHeight="1">
      <c r="A4" s="334"/>
      <c r="B4" s="335"/>
      <c r="C4" s="336"/>
      <c r="D4" s="604" t="s">
        <v>795</v>
      </c>
      <c r="E4" s="605"/>
      <c r="F4" s="605"/>
      <c r="G4" s="605"/>
      <c r="H4" s="605"/>
      <c r="I4" s="605"/>
      <c r="J4" s="605"/>
      <c r="K4" s="605"/>
      <c r="L4" s="605"/>
      <c r="M4" s="605"/>
      <c r="N4" s="605"/>
      <c r="O4" s="605"/>
      <c r="P4" s="605"/>
      <c r="Q4" s="605"/>
      <c r="R4" s="605"/>
      <c r="S4" s="605"/>
      <c r="T4" s="605"/>
      <c r="U4" s="605"/>
      <c r="V4" s="605"/>
      <c r="W4" s="597"/>
      <c r="X4" s="597"/>
    </row>
    <row r="5" spans="1:24" ht="15.75" customHeight="1">
      <c r="A5" s="334"/>
      <c r="B5" s="335"/>
      <c r="C5" s="336"/>
      <c r="D5" s="600"/>
      <c r="E5" s="601"/>
      <c r="F5" s="601"/>
      <c r="G5" s="601"/>
      <c r="H5" s="601"/>
      <c r="I5" s="601"/>
      <c r="J5" s="601"/>
      <c r="K5" s="601"/>
      <c r="L5" s="601"/>
      <c r="M5" s="601"/>
      <c r="N5" s="601"/>
      <c r="O5" s="601"/>
      <c r="P5" s="601"/>
      <c r="Q5" s="601"/>
      <c r="R5" s="601"/>
      <c r="S5" s="601"/>
      <c r="T5" s="601"/>
      <c r="U5" s="601"/>
      <c r="V5" s="601"/>
      <c r="W5" s="597"/>
      <c r="X5" s="597"/>
    </row>
    <row r="6" spans="1:24" ht="16.5" customHeight="1" thickBot="1">
      <c r="A6" s="337"/>
      <c r="B6" s="338"/>
      <c r="C6" s="339"/>
      <c r="D6" s="600"/>
      <c r="E6" s="601"/>
      <c r="F6" s="601"/>
      <c r="G6" s="601"/>
      <c r="H6" s="601"/>
      <c r="I6" s="601"/>
      <c r="J6" s="601"/>
      <c r="K6" s="601"/>
      <c r="L6" s="601"/>
      <c r="M6" s="601"/>
      <c r="N6" s="601"/>
      <c r="O6" s="601"/>
      <c r="P6" s="601"/>
      <c r="Q6" s="601"/>
      <c r="R6" s="601"/>
      <c r="S6" s="601"/>
      <c r="T6" s="601"/>
      <c r="U6" s="601"/>
      <c r="V6" s="601"/>
      <c r="W6" s="597"/>
      <c r="X6" s="597"/>
    </row>
    <row r="7" spans="1:24" ht="16.2" thickBot="1">
      <c r="A7" s="586"/>
      <c r="B7" s="587"/>
      <c r="C7" s="587"/>
      <c r="D7" s="587"/>
      <c r="E7" s="587"/>
      <c r="F7" s="587"/>
      <c r="G7" s="587"/>
      <c r="H7" s="587"/>
      <c r="I7" s="587"/>
      <c r="J7" s="587"/>
      <c r="K7" s="587"/>
      <c r="L7" s="587"/>
      <c r="M7" s="587"/>
      <c r="N7" s="587"/>
      <c r="O7" s="587"/>
      <c r="P7" s="587"/>
      <c r="Q7" s="587"/>
      <c r="R7" s="587"/>
      <c r="S7" s="587"/>
      <c r="T7" s="587"/>
      <c r="U7" s="587"/>
      <c r="V7" s="587"/>
      <c r="W7" s="587"/>
      <c r="X7" s="588"/>
    </row>
    <row r="8" spans="1:24" ht="68.400000000000006" customHeight="1" thickBot="1">
      <c r="A8" s="589" t="s">
        <v>751</v>
      </c>
      <c r="B8" s="590"/>
      <c r="C8" s="590"/>
      <c r="D8" s="590"/>
      <c r="E8" s="590"/>
      <c r="F8" s="590"/>
      <c r="G8" s="590"/>
      <c r="H8" s="590"/>
      <c r="I8" s="590"/>
      <c r="J8" s="590"/>
      <c r="K8" s="590"/>
      <c r="L8" s="590"/>
      <c r="M8" s="590"/>
      <c r="N8" s="590"/>
      <c r="O8" s="590"/>
      <c r="P8" s="590"/>
      <c r="Q8" s="590"/>
      <c r="R8" s="590"/>
      <c r="S8" s="590"/>
      <c r="T8" s="590"/>
      <c r="U8" s="590"/>
      <c r="V8" s="590"/>
      <c r="W8" s="590"/>
      <c r="X8" s="591"/>
    </row>
    <row r="9" spans="1:24" ht="58.95" customHeight="1" thickBot="1">
      <c r="A9" s="592" t="s">
        <v>752</v>
      </c>
      <c r="B9" s="593"/>
      <c r="C9" s="593"/>
      <c r="D9" s="593"/>
      <c r="E9" s="593"/>
      <c r="F9" s="593"/>
      <c r="G9" s="593"/>
      <c r="H9" s="594"/>
      <c r="I9" s="146" t="b">
        <v>1</v>
      </c>
      <c r="J9" s="595" t="s">
        <v>753</v>
      </c>
      <c r="K9" s="596"/>
      <c r="L9" s="596"/>
      <c r="M9" s="596"/>
      <c r="N9" s="596"/>
      <c r="O9" s="596"/>
      <c r="P9" s="592" t="s">
        <v>754</v>
      </c>
      <c r="Q9" s="593"/>
      <c r="R9" s="593"/>
      <c r="S9" s="593"/>
      <c r="T9" s="593"/>
      <c r="U9" s="593"/>
      <c r="V9" s="146" t="b">
        <v>1</v>
      </c>
      <c r="W9" s="595" t="s">
        <v>755</v>
      </c>
      <c r="X9" s="596"/>
    </row>
    <row r="10" spans="1:24" ht="53.4" customHeight="1" thickBot="1">
      <c r="A10" s="576" t="s">
        <v>756</v>
      </c>
      <c r="B10" s="577"/>
      <c r="C10" s="577"/>
      <c r="D10" s="577"/>
      <c r="E10" s="577"/>
      <c r="F10" s="577"/>
      <c r="G10" s="577"/>
      <c r="H10" s="577"/>
      <c r="I10" s="577"/>
      <c r="J10" s="577"/>
      <c r="K10" s="577"/>
      <c r="L10" s="577"/>
      <c r="M10" s="577"/>
      <c r="N10" s="577"/>
      <c r="O10" s="577"/>
      <c r="P10" s="577"/>
      <c r="Q10" s="577"/>
      <c r="R10" s="577"/>
      <c r="S10" s="577"/>
      <c r="T10" s="578"/>
      <c r="U10" s="579" t="s">
        <v>560</v>
      </c>
      <c r="V10" s="580"/>
      <c r="W10" s="580"/>
      <c r="X10" s="581"/>
    </row>
    <row r="11" spans="1:24" ht="54" customHeight="1">
      <c r="A11" s="582" t="s">
        <v>757</v>
      </c>
      <c r="B11" s="583"/>
      <c r="C11" s="583"/>
      <c r="D11" s="583"/>
      <c r="E11" s="584" t="str">
        <f>IF(I9=TRUE,"Si / Yes","N/A")</f>
        <v>Si / Yes</v>
      </c>
      <c r="F11" s="584"/>
      <c r="G11" s="584"/>
      <c r="H11" s="584"/>
      <c r="I11" s="584"/>
      <c r="J11" s="584"/>
      <c r="K11" s="584"/>
      <c r="L11" s="584"/>
      <c r="M11" s="584"/>
      <c r="N11" s="584"/>
      <c r="O11" s="584"/>
      <c r="P11" s="584"/>
      <c r="Q11" s="584"/>
      <c r="R11" s="584"/>
      <c r="S11" s="584"/>
      <c r="T11" s="585"/>
      <c r="U11" s="143" t="s">
        <v>552</v>
      </c>
      <c r="V11" s="30" t="s">
        <v>553</v>
      </c>
      <c r="W11" s="30" t="s">
        <v>554</v>
      </c>
      <c r="X11" s="52" t="s">
        <v>555</v>
      </c>
    </row>
    <row r="12" spans="1:24" ht="54" customHeight="1">
      <c r="A12" s="200" t="s">
        <v>758</v>
      </c>
      <c r="B12" s="201"/>
      <c r="C12" s="201"/>
      <c r="D12" s="201"/>
      <c r="E12" s="350"/>
      <c r="F12" s="350"/>
      <c r="G12" s="350"/>
      <c r="H12" s="350"/>
      <c r="I12" s="350"/>
      <c r="J12" s="350"/>
      <c r="K12" s="350"/>
      <c r="L12" s="350"/>
      <c r="M12" s="350"/>
      <c r="N12" s="350"/>
      <c r="O12" s="350"/>
      <c r="P12" s="350"/>
      <c r="Q12" s="38" t="b">
        <v>0</v>
      </c>
      <c r="R12" s="285" t="s">
        <v>213</v>
      </c>
      <c r="S12" s="285"/>
      <c r="T12" s="566"/>
      <c r="U12" s="144"/>
      <c r="V12" s="25"/>
      <c r="W12" s="25"/>
      <c r="X12" s="53"/>
    </row>
    <row r="13" spans="1:24" ht="54" customHeight="1">
      <c r="A13" s="200" t="s">
        <v>759</v>
      </c>
      <c r="B13" s="201"/>
      <c r="C13" s="201"/>
      <c r="D13" s="201"/>
      <c r="E13" s="557"/>
      <c r="F13" s="575"/>
      <c r="G13" s="575"/>
      <c r="H13" s="575"/>
      <c r="I13" s="575"/>
      <c r="J13" s="575"/>
      <c r="K13" s="575"/>
      <c r="L13" s="575"/>
      <c r="M13" s="575"/>
      <c r="N13" s="575"/>
      <c r="O13" s="575"/>
      <c r="P13" s="575"/>
      <c r="Q13" s="575"/>
      <c r="R13" s="575"/>
      <c r="S13" s="575"/>
      <c r="T13" s="575"/>
      <c r="U13" s="558" t="s">
        <v>556</v>
      </c>
      <c r="V13" s="170"/>
      <c r="W13" s="170"/>
      <c r="X13" s="171"/>
    </row>
    <row r="14" spans="1:24" ht="54" customHeight="1">
      <c r="A14" s="200" t="s">
        <v>760</v>
      </c>
      <c r="B14" s="201"/>
      <c r="C14" s="201"/>
      <c r="D14" s="201"/>
      <c r="E14" s="281"/>
      <c r="F14" s="281"/>
      <c r="G14" s="281"/>
      <c r="H14" s="281"/>
      <c r="I14" s="281"/>
      <c r="J14" s="281"/>
      <c r="K14" s="281"/>
      <c r="L14" s="281"/>
      <c r="M14" s="281"/>
      <c r="N14" s="281"/>
      <c r="O14" s="281"/>
      <c r="P14" s="281"/>
      <c r="Q14" s="440"/>
      <c r="R14" s="441"/>
      <c r="S14" s="441"/>
      <c r="T14" s="441"/>
      <c r="U14" s="172"/>
      <c r="V14" s="173"/>
      <c r="W14" s="173"/>
      <c r="X14" s="174"/>
    </row>
    <row r="15" spans="1:24" ht="54" customHeight="1">
      <c r="A15" s="200" t="s">
        <v>761</v>
      </c>
      <c r="B15" s="201"/>
      <c r="C15" s="201"/>
      <c r="D15" s="201"/>
      <c r="E15" s="147" t="b">
        <v>0</v>
      </c>
      <c r="F15" s="148" t="s">
        <v>762</v>
      </c>
      <c r="G15" s="149" t="b">
        <v>0</v>
      </c>
      <c r="H15" s="148" t="s">
        <v>22</v>
      </c>
      <c r="I15" s="147" t="b">
        <v>0</v>
      </c>
      <c r="J15" s="148" t="s">
        <v>762</v>
      </c>
      <c r="K15" s="149" t="b">
        <v>0</v>
      </c>
      <c r="L15" s="148" t="s">
        <v>22</v>
      </c>
      <c r="M15" s="147" t="b">
        <v>0</v>
      </c>
      <c r="N15" s="148" t="s">
        <v>762</v>
      </c>
      <c r="O15" s="147" t="b">
        <v>0</v>
      </c>
      <c r="P15" s="148" t="s">
        <v>22</v>
      </c>
      <c r="Q15" s="147" t="b">
        <v>0</v>
      </c>
      <c r="R15" s="148" t="s">
        <v>762</v>
      </c>
      <c r="S15" s="147" t="b">
        <v>0</v>
      </c>
      <c r="T15" s="150" t="s">
        <v>22</v>
      </c>
      <c r="U15" s="175"/>
      <c r="V15" s="176"/>
      <c r="W15" s="176"/>
      <c r="X15" s="177"/>
    </row>
    <row r="16" spans="1:24" ht="54" customHeight="1">
      <c r="A16" s="546" t="s">
        <v>763</v>
      </c>
      <c r="B16" s="547"/>
      <c r="C16" s="547"/>
      <c r="D16" s="547"/>
      <c r="E16" s="559"/>
      <c r="F16" s="560"/>
      <c r="G16" s="560"/>
      <c r="H16" s="561"/>
      <c r="I16" s="559"/>
      <c r="J16" s="560"/>
      <c r="K16" s="560"/>
      <c r="L16" s="561"/>
      <c r="M16" s="559"/>
      <c r="N16" s="560"/>
      <c r="O16" s="560"/>
      <c r="P16" s="561"/>
      <c r="Q16" s="559"/>
      <c r="R16" s="560"/>
      <c r="S16" s="560"/>
      <c r="T16" s="560"/>
      <c r="U16" s="175"/>
      <c r="V16" s="176"/>
      <c r="W16" s="176"/>
      <c r="X16" s="177"/>
    </row>
    <row r="17" spans="1:24" ht="54" customHeight="1">
      <c r="A17" s="546" t="s">
        <v>764</v>
      </c>
      <c r="B17" s="547"/>
      <c r="C17" s="547"/>
      <c r="D17" s="547"/>
      <c r="E17" s="548" t="s">
        <v>765</v>
      </c>
      <c r="F17" s="549"/>
      <c r="G17" s="549"/>
      <c r="H17" s="550"/>
      <c r="I17" s="548" t="s">
        <v>765</v>
      </c>
      <c r="J17" s="549"/>
      <c r="K17" s="549"/>
      <c r="L17" s="550"/>
      <c r="M17" s="548" t="s">
        <v>765</v>
      </c>
      <c r="N17" s="549"/>
      <c r="O17" s="549"/>
      <c r="P17" s="550"/>
      <c r="Q17" s="548" t="s">
        <v>765</v>
      </c>
      <c r="R17" s="549"/>
      <c r="S17" s="549"/>
      <c r="T17" s="549"/>
      <c r="U17" s="175"/>
      <c r="V17" s="176"/>
      <c r="W17" s="176"/>
      <c r="X17" s="177"/>
    </row>
    <row r="18" spans="1:24" ht="54" customHeight="1">
      <c r="A18" s="200" t="s">
        <v>766</v>
      </c>
      <c r="B18" s="201"/>
      <c r="C18" s="201"/>
      <c r="D18" s="201"/>
      <c r="E18" s="147" t="b">
        <v>0</v>
      </c>
      <c r="F18" s="148" t="s">
        <v>762</v>
      </c>
      <c r="G18" s="147" t="b">
        <v>0</v>
      </c>
      <c r="H18" s="148" t="s">
        <v>22</v>
      </c>
      <c r="I18" s="147" t="b">
        <v>0</v>
      </c>
      <c r="J18" s="148" t="s">
        <v>762</v>
      </c>
      <c r="K18" s="147" t="b">
        <v>0</v>
      </c>
      <c r="L18" s="148" t="s">
        <v>22</v>
      </c>
      <c r="M18" s="147" t="b">
        <v>0</v>
      </c>
      <c r="N18" s="148" t="s">
        <v>762</v>
      </c>
      <c r="O18" s="147" t="b">
        <v>0</v>
      </c>
      <c r="P18" s="148" t="s">
        <v>22</v>
      </c>
      <c r="Q18" s="147" t="b">
        <v>0</v>
      </c>
      <c r="R18" s="148" t="s">
        <v>762</v>
      </c>
      <c r="S18" s="147" t="b">
        <v>0</v>
      </c>
      <c r="T18" s="150" t="s">
        <v>22</v>
      </c>
      <c r="U18" s="175"/>
      <c r="V18" s="176"/>
      <c r="W18" s="176"/>
      <c r="X18" s="177"/>
    </row>
    <row r="19" spans="1:24" ht="54" customHeight="1">
      <c r="A19" s="546" t="s">
        <v>767</v>
      </c>
      <c r="B19" s="547"/>
      <c r="C19" s="547"/>
      <c r="D19" s="547"/>
      <c r="E19" s="548" t="s">
        <v>768</v>
      </c>
      <c r="F19" s="549"/>
      <c r="G19" s="549"/>
      <c r="H19" s="550"/>
      <c r="I19" s="548" t="s">
        <v>768</v>
      </c>
      <c r="J19" s="549"/>
      <c r="K19" s="549"/>
      <c r="L19" s="550"/>
      <c r="M19" s="548" t="s">
        <v>768</v>
      </c>
      <c r="N19" s="549"/>
      <c r="O19" s="549"/>
      <c r="P19" s="550"/>
      <c r="Q19" s="548" t="s">
        <v>768</v>
      </c>
      <c r="R19" s="549"/>
      <c r="S19" s="549"/>
      <c r="T19" s="549"/>
      <c r="U19" s="175"/>
      <c r="V19" s="176"/>
      <c r="W19" s="176"/>
      <c r="X19" s="177"/>
    </row>
    <row r="20" spans="1:24" ht="54" customHeight="1">
      <c r="A20" s="200" t="s">
        <v>769</v>
      </c>
      <c r="B20" s="201"/>
      <c r="C20" s="201"/>
      <c r="D20" s="201"/>
      <c r="E20" s="147" t="b">
        <v>0</v>
      </c>
      <c r="F20" s="148" t="s">
        <v>762</v>
      </c>
      <c r="G20" s="147" t="b">
        <v>0</v>
      </c>
      <c r="H20" s="148" t="s">
        <v>22</v>
      </c>
      <c r="I20" s="147" t="b">
        <v>0</v>
      </c>
      <c r="J20" s="148" t="s">
        <v>762</v>
      </c>
      <c r="K20" s="147" t="b">
        <v>0</v>
      </c>
      <c r="L20" s="148" t="s">
        <v>22</v>
      </c>
      <c r="M20" s="147" t="b">
        <v>0</v>
      </c>
      <c r="N20" s="148" t="s">
        <v>762</v>
      </c>
      <c r="O20" s="147" t="b">
        <v>0</v>
      </c>
      <c r="P20" s="148" t="s">
        <v>22</v>
      </c>
      <c r="Q20" s="147" t="b">
        <v>0</v>
      </c>
      <c r="R20" s="148" t="s">
        <v>762</v>
      </c>
      <c r="S20" s="147" t="b">
        <v>0</v>
      </c>
      <c r="T20" s="150" t="s">
        <v>22</v>
      </c>
      <c r="U20" s="175"/>
      <c r="V20" s="176"/>
      <c r="W20" s="176"/>
      <c r="X20" s="177"/>
    </row>
    <row r="21" spans="1:24" ht="54" customHeight="1">
      <c r="A21" s="546" t="s">
        <v>770</v>
      </c>
      <c r="B21" s="547"/>
      <c r="C21" s="547"/>
      <c r="D21" s="547"/>
      <c r="E21" s="543"/>
      <c r="F21" s="544"/>
      <c r="G21" s="544"/>
      <c r="H21" s="545"/>
      <c r="I21" s="543"/>
      <c r="J21" s="544"/>
      <c r="K21" s="544"/>
      <c r="L21" s="545"/>
      <c r="M21" s="543"/>
      <c r="N21" s="544"/>
      <c r="O21" s="544"/>
      <c r="P21" s="545"/>
      <c r="Q21" s="543"/>
      <c r="R21" s="544"/>
      <c r="S21" s="544"/>
      <c r="T21" s="544"/>
      <c r="U21" s="175"/>
      <c r="V21" s="176"/>
      <c r="W21" s="176"/>
      <c r="X21" s="177"/>
    </row>
    <row r="22" spans="1:24" ht="54" customHeight="1" thickBot="1">
      <c r="A22" s="567" t="s">
        <v>771</v>
      </c>
      <c r="B22" s="568"/>
      <c r="C22" s="568"/>
      <c r="D22" s="568"/>
      <c r="E22" s="569" t="s">
        <v>772</v>
      </c>
      <c r="F22" s="570"/>
      <c r="G22" s="570"/>
      <c r="H22" s="571"/>
      <c r="I22" s="569" t="s">
        <v>772</v>
      </c>
      <c r="J22" s="570"/>
      <c r="K22" s="570"/>
      <c r="L22" s="571"/>
      <c r="M22" s="569" t="s">
        <v>772</v>
      </c>
      <c r="N22" s="570"/>
      <c r="O22" s="570"/>
      <c r="P22" s="571"/>
      <c r="Q22" s="569" t="s">
        <v>772</v>
      </c>
      <c r="R22" s="570"/>
      <c r="S22" s="570"/>
      <c r="T22" s="570"/>
      <c r="U22" s="181"/>
      <c r="V22" s="182"/>
      <c r="W22" s="182"/>
      <c r="X22" s="183"/>
    </row>
    <row r="23" spans="1:24" ht="56.4" customHeight="1" thickBot="1">
      <c r="A23" s="572" t="s">
        <v>773</v>
      </c>
      <c r="B23" s="573"/>
      <c r="C23" s="573"/>
      <c r="D23" s="573"/>
      <c r="E23" s="573"/>
      <c r="F23" s="573"/>
      <c r="G23" s="573"/>
      <c r="H23" s="573"/>
      <c r="I23" s="573"/>
      <c r="J23" s="573"/>
      <c r="K23" s="573"/>
      <c r="L23" s="573"/>
      <c r="M23" s="573"/>
      <c r="N23" s="573"/>
      <c r="O23" s="573"/>
      <c r="P23" s="573"/>
      <c r="Q23" s="573"/>
      <c r="R23" s="573"/>
      <c r="S23" s="573"/>
      <c r="T23" s="574"/>
      <c r="U23" s="554" t="s">
        <v>560</v>
      </c>
      <c r="V23" s="555"/>
      <c r="W23" s="555"/>
      <c r="X23" s="556"/>
    </row>
    <row r="24" spans="1:24" ht="62.4" customHeight="1">
      <c r="A24" s="562" t="s">
        <v>774</v>
      </c>
      <c r="B24" s="563"/>
      <c r="C24" s="563"/>
      <c r="D24" s="563"/>
      <c r="E24" s="564" t="str">
        <f>IF(V9=TRUE,"Si / Yes","N/A")</f>
        <v>Si / Yes</v>
      </c>
      <c r="F24" s="564"/>
      <c r="G24" s="564"/>
      <c r="H24" s="564"/>
      <c r="I24" s="564"/>
      <c r="J24" s="564"/>
      <c r="K24" s="564"/>
      <c r="L24" s="564"/>
      <c r="M24" s="564"/>
      <c r="N24" s="564"/>
      <c r="O24" s="564"/>
      <c r="P24" s="564"/>
      <c r="Q24" s="564"/>
      <c r="R24" s="564"/>
      <c r="S24" s="564"/>
      <c r="T24" s="565"/>
      <c r="U24" s="143" t="s">
        <v>552</v>
      </c>
      <c r="V24" s="30" t="s">
        <v>553</v>
      </c>
      <c r="W24" s="30" t="s">
        <v>554</v>
      </c>
      <c r="X24" s="52" t="s">
        <v>555</v>
      </c>
    </row>
    <row r="25" spans="1:24" ht="54" customHeight="1">
      <c r="A25" s="200" t="s">
        <v>775</v>
      </c>
      <c r="B25" s="201"/>
      <c r="C25" s="201"/>
      <c r="D25" s="201"/>
      <c r="E25" s="350"/>
      <c r="F25" s="350"/>
      <c r="G25" s="350"/>
      <c r="H25" s="350"/>
      <c r="I25" s="350"/>
      <c r="J25" s="350"/>
      <c r="K25" s="350"/>
      <c r="L25" s="350"/>
      <c r="M25" s="350"/>
      <c r="N25" s="350"/>
      <c r="O25" s="350"/>
      <c r="P25" s="350"/>
      <c r="Q25" s="147" t="b">
        <v>0</v>
      </c>
      <c r="R25" s="285" t="s">
        <v>213</v>
      </c>
      <c r="S25" s="285"/>
      <c r="T25" s="566"/>
      <c r="U25" s="144"/>
      <c r="V25" s="25"/>
      <c r="W25" s="25"/>
      <c r="X25" s="53"/>
    </row>
    <row r="26" spans="1:24" ht="54" customHeight="1">
      <c r="A26" s="200" t="s">
        <v>776</v>
      </c>
      <c r="B26" s="201"/>
      <c r="C26" s="201"/>
      <c r="D26" s="201"/>
      <c r="E26" s="228"/>
      <c r="F26" s="228"/>
      <c r="G26" s="228"/>
      <c r="H26" s="228"/>
      <c r="I26" s="228"/>
      <c r="J26" s="228"/>
      <c r="K26" s="228"/>
      <c r="L26" s="228"/>
      <c r="M26" s="228"/>
      <c r="N26" s="228"/>
      <c r="O26" s="228"/>
      <c r="P26" s="228"/>
      <c r="Q26" s="228"/>
      <c r="R26" s="228"/>
      <c r="S26" s="228"/>
      <c r="T26" s="557"/>
      <c r="U26" s="558" t="s">
        <v>556</v>
      </c>
      <c r="V26" s="170"/>
      <c r="W26" s="170"/>
      <c r="X26" s="171"/>
    </row>
    <row r="27" spans="1:24" ht="54" customHeight="1">
      <c r="A27" s="200" t="s">
        <v>777</v>
      </c>
      <c r="B27" s="201"/>
      <c r="C27" s="201"/>
      <c r="D27" s="201"/>
      <c r="E27" s="281"/>
      <c r="F27" s="281"/>
      <c r="G27" s="281"/>
      <c r="H27" s="281"/>
      <c r="I27" s="281"/>
      <c r="J27" s="281"/>
      <c r="K27" s="281"/>
      <c r="L27" s="281"/>
      <c r="M27" s="281"/>
      <c r="N27" s="281"/>
      <c r="O27" s="281"/>
      <c r="P27" s="281"/>
      <c r="Q27" s="440"/>
      <c r="R27" s="441"/>
      <c r="S27" s="441"/>
      <c r="T27" s="441"/>
      <c r="U27" s="172"/>
      <c r="V27" s="173"/>
      <c r="W27" s="173"/>
      <c r="X27" s="174"/>
    </row>
    <row r="28" spans="1:24" ht="54" customHeight="1">
      <c r="A28" s="200" t="s">
        <v>778</v>
      </c>
      <c r="B28" s="201"/>
      <c r="C28" s="201"/>
      <c r="D28" s="201"/>
      <c r="E28" s="147" t="b">
        <v>0</v>
      </c>
      <c r="F28" s="148" t="s">
        <v>762</v>
      </c>
      <c r="G28" s="147" t="b">
        <v>0</v>
      </c>
      <c r="H28" s="148" t="s">
        <v>22</v>
      </c>
      <c r="I28" s="147" t="b">
        <v>0</v>
      </c>
      <c r="J28" s="148" t="s">
        <v>762</v>
      </c>
      <c r="K28" s="147" t="b">
        <v>0</v>
      </c>
      <c r="L28" s="148" t="s">
        <v>22</v>
      </c>
      <c r="M28" s="147" t="b">
        <v>0</v>
      </c>
      <c r="N28" s="148" t="s">
        <v>762</v>
      </c>
      <c r="O28" s="147" t="b">
        <v>0</v>
      </c>
      <c r="P28" s="148" t="s">
        <v>22</v>
      </c>
      <c r="Q28" s="147" t="b">
        <v>0</v>
      </c>
      <c r="R28" s="148" t="s">
        <v>762</v>
      </c>
      <c r="S28" s="147" t="b">
        <v>0</v>
      </c>
      <c r="T28" s="150" t="s">
        <v>22</v>
      </c>
      <c r="U28" s="175"/>
      <c r="V28" s="176"/>
      <c r="W28" s="176"/>
      <c r="X28" s="177"/>
    </row>
    <row r="29" spans="1:24" ht="54" customHeight="1">
      <c r="A29" s="546" t="s">
        <v>779</v>
      </c>
      <c r="B29" s="547"/>
      <c r="C29" s="547"/>
      <c r="D29" s="547"/>
      <c r="E29" s="559"/>
      <c r="F29" s="560"/>
      <c r="G29" s="560"/>
      <c r="H29" s="561"/>
      <c r="I29" s="559"/>
      <c r="J29" s="560"/>
      <c r="K29" s="560"/>
      <c r="L29" s="561"/>
      <c r="M29" s="559"/>
      <c r="N29" s="560"/>
      <c r="O29" s="560"/>
      <c r="P29" s="561"/>
      <c r="Q29" s="559"/>
      <c r="R29" s="560"/>
      <c r="S29" s="560"/>
      <c r="T29" s="560"/>
      <c r="U29" s="175"/>
      <c r="V29" s="176"/>
      <c r="W29" s="176"/>
      <c r="X29" s="177"/>
    </row>
    <row r="30" spans="1:24" ht="54" customHeight="1">
      <c r="A30" s="546" t="s">
        <v>780</v>
      </c>
      <c r="B30" s="547"/>
      <c r="C30" s="547"/>
      <c r="D30" s="547"/>
      <c r="E30" s="548" t="s">
        <v>765</v>
      </c>
      <c r="F30" s="549"/>
      <c r="G30" s="549"/>
      <c r="H30" s="550"/>
      <c r="I30" s="548" t="s">
        <v>765</v>
      </c>
      <c r="J30" s="549"/>
      <c r="K30" s="549"/>
      <c r="L30" s="550"/>
      <c r="M30" s="548" t="s">
        <v>765</v>
      </c>
      <c r="N30" s="549"/>
      <c r="O30" s="549"/>
      <c r="P30" s="550"/>
      <c r="Q30" s="548" t="s">
        <v>765</v>
      </c>
      <c r="R30" s="549"/>
      <c r="S30" s="549"/>
      <c r="T30" s="549"/>
      <c r="U30" s="175"/>
      <c r="V30" s="176"/>
      <c r="W30" s="176"/>
      <c r="X30" s="177"/>
    </row>
    <row r="31" spans="1:24" ht="54" customHeight="1">
      <c r="A31" s="200" t="s">
        <v>781</v>
      </c>
      <c r="B31" s="201"/>
      <c r="C31" s="201"/>
      <c r="D31" s="201"/>
      <c r="E31" s="147" t="b">
        <v>0</v>
      </c>
      <c r="F31" s="148" t="s">
        <v>762</v>
      </c>
      <c r="G31" s="147" t="b">
        <v>0</v>
      </c>
      <c r="H31" s="148" t="s">
        <v>22</v>
      </c>
      <c r="I31" s="147" t="b">
        <v>0</v>
      </c>
      <c r="J31" s="148" t="s">
        <v>762</v>
      </c>
      <c r="K31" s="147" t="b">
        <v>0</v>
      </c>
      <c r="L31" s="148" t="s">
        <v>22</v>
      </c>
      <c r="M31" s="147" t="b">
        <v>0</v>
      </c>
      <c r="N31" s="148" t="s">
        <v>762</v>
      </c>
      <c r="O31" s="147" t="b">
        <v>0</v>
      </c>
      <c r="P31" s="148" t="s">
        <v>22</v>
      </c>
      <c r="Q31" s="147" t="b">
        <v>0</v>
      </c>
      <c r="R31" s="148" t="s">
        <v>762</v>
      </c>
      <c r="S31" s="147" t="b">
        <v>0</v>
      </c>
      <c r="T31" s="150" t="s">
        <v>22</v>
      </c>
      <c r="U31" s="175"/>
      <c r="V31" s="176"/>
      <c r="W31" s="176"/>
      <c r="X31" s="177"/>
    </row>
    <row r="32" spans="1:24" ht="54" customHeight="1">
      <c r="A32" s="546" t="s">
        <v>782</v>
      </c>
      <c r="B32" s="547"/>
      <c r="C32" s="547"/>
      <c r="D32" s="547"/>
      <c r="E32" s="548" t="s">
        <v>768</v>
      </c>
      <c r="F32" s="549"/>
      <c r="G32" s="549"/>
      <c r="H32" s="550"/>
      <c r="I32" s="548" t="s">
        <v>768</v>
      </c>
      <c r="J32" s="549"/>
      <c r="K32" s="549"/>
      <c r="L32" s="550"/>
      <c r="M32" s="548" t="s">
        <v>768</v>
      </c>
      <c r="N32" s="549"/>
      <c r="O32" s="549"/>
      <c r="P32" s="550"/>
      <c r="Q32" s="548" t="s">
        <v>768</v>
      </c>
      <c r="R32" s="549"/>
      <c r="S32" s="549"/>
      <c r="T32" s="549"/>
      <c r="U32" s="175"/>
      <c r="V32" s="176"/>
      <c r="W32" s="176"/>
      <c r="X32" s="177"/>
    </row>
    <row r="33" spans="1:24" ht="54" customHeight="1">
      <c r="A33" s="200" t="s">
        <v>783</v>
      </c>
      <c r="B33" s="201"/>
      <c r="C33" s="201"/>
      <c r="D33" s="201"/>
      <c r="E33" s="147" t="b">
        <v>0</v>
      </c>
      <c r="F33" s="148" t="s">
        <v>762</v>
      </c>
      <c r="G33" s="147" t="b">
        <v>0</v>
      </c>
      <c r="H33" s="148" t="s">
        <v>22</v>
      </c>
      <c r="I33" s="147" t="b">
        <v>0</v>
      </c>
      <c r="J33" s="148" t="s">
        <v>762</v>
      </c>
      <c r="K33" s="147" t="b">
        <v>0</v>
      </c>
      <c r="L33" s="148" t="s">
        <v>22</v>
      </c>
      <c r="M33" s="147" t="b">
        <v>0</v>
      </c>
      <c r="N33" s="148" t="s">
        <v>762</v>
      </c>
      <c r="O33" s="147" t="b">
        <v>0</v>
      </c>
      <c r="P33" s="148" t="s">
        <v>22</v>
      </c>
      <c r="Q33" s="147" t="b">
        <v>0</v>
      </c>
      <c r="R33" s="148" t="s">
        <v>762</v>
      </c>
      <c r="S33" s="147" t="b">
        <v>0</v>
      </c>
      <c r="T33" s="150" t="s">
        <v>22</v>
      </c>
      <c r="U33" s="175"/>
      <c r="V33" s="176"/>
      <c r="W33" s="176"/>
      <c r="X33" s="177"/>
    </row>
    <row r="34" spans="1:24" ht="54" customHeight="1">
      <c r="A34" s="546" t="s">
        <v>784</v>
      </c>
      <c r="B34" s="547"/>
      <c r="C34" s="547"/>
      <c r="D34" s="547"/>
      <c r="E34" s="543"/>
      <c r="F34" s="544"/>
      <c r="G34" s="544"/>
      <c r="H34" s="545"/>
      <c r="I34" s="543"/>
      <c r="J34" s="544"/>
      <c r="K34" s="544"/>
      <c r="L34" s="545"/>
      <c r="M34" s="543"/>
      <c r="N34" s="544"/>
      <c r="O34" s="544"/>
      <c r="P34" s="545"/>
      <c r="Q34" s="543"/>
      <c r="R34" s="544"/>
      <c r="S34" s="544"/>
      <c r="T34" s="544"/>
      <c r="U34" s="178"/>
      <c r="V34" s="179"/>
      <c r="W34" s="179"/>
      <c r="X34" s="180"/>
    </row>
    <row r="35" spans="1:24" ht="54" customHeight="1">
      <c r="A35" s="546" t="s">
        <v>785</v>
      </c>
      <c r="B35" s="547"/>
      <c r="C35" s="547"/>
      <c r="D35" s="547"/>
      <c r="E35" s="548" t="s">
        <v>772</v>
      </c>
      <c r="F35" s="549"/>
      <c r="G35" s="549"/>
      <c r="H35" s="550"/>
      <c r="I35" s="548" t="s">
        <v>772</v>
      </c>
      <c r="J35" s="549"/>
      <c r="K35" s="549"/>
      <c r="L35" s="550"/>
      <c r="M35" s="548" t="s">
        <v>772</v>
      </c>
      <c r="N35" s="549"/>
      <c r="O35" s="549"/>
      <c r="P35" s="550"/>
      <c r="Q35" s="548" t="s">
        <v>772</v>
      </c>
      <c r="R35" s="549"/>
      <c r="S35" s="549"/>
      <c r="T35" s="549"/>
      <c r="U35" s="554" t="s">
        <v>560</v>
      </c>
      <c r="V35" s="555"/>
      <c r="W35" s="555"/>
      <c r="X35" s="556"/>
    </row>
    <row r="36" spans="1:24" ht="65.400000000000006" customHeight="1">
      <c r="A36" s="368" t="s">
        <v>786</v>
      </c>
      <c r="B36" s="369"/>
      <c r="C36" s="369"/>
      <c r="D36" s="369"/>
      <c r="E36" s="369"/>
      <c r="F36" s="369"/>
      <c r="G36" s="369"/>
      <c r="H36" s="369"/>
      <c r="I36" s="369"/>
      <c r="J36" s="369"/>
      <c r="K36" s="369"/>
      <c r="L36" s="369"/>
      <c r="M36" s="369"/>
      <c r="N36" s="369"/>
      <c r="O36" s="369"/>
      <c r="P36" s="369"/>
      <c r="Q36" s="369"/>
      <c r="R36" s="369"/>
      <c r="S36" s="369"/>
      <c r="T36" s="473"/>
      <c r="U36" s="143" t="s">
        <v>552</v>
      </c>
      <c r="V36" s="30" t="s">
        <v>553</v>
      </c>
      <c r="W36" s="30" t="s">
        <v>554</v>
      </c>
      <c r="X36" s="52" t="s">
        <v>555</v>
      </c>
    </row>
    <row r="37" spans="1:24" ht="39.6" customHeight="1">
      <c r="A37" s="398" t="s">
        <v>787</v>
      </c>
      <c r="B37" s="399"/>
      <c r="C37" s="399"/>
      <c r="D37" s="399"/>
      <c r="E37" s="399"/>
      <c r="F37" s="399"/>
      <c r="G37" s="399"/>
      <c r="H37" s="399"/>
      <c r="I37" s="399"/>
      <c r="J37" s="399"/>
      <c r="K37" s="399"/>
      <c r="L37" s="399"/>
      <c r="M37" s="399"/>
      <c r="N37" s="399"/>
      <c r="O37" s="399"/>
      <c r="P37" s="399"/>
      <c r="Q37" s="399"/>
      <c r="R37" s="399"/>
      <c r="S37" s="399"/>
      <c r="T37" s="542"/>
      <c r="U37" s="144"/>
      <c r="V37" s="25"/>
      <c r="W37" s="25"/>
      <c r="X37" s="53"/>
    </row>
    <row r="38" spans="1:24" ht="30" customHeight="1" thickBot="1">
      <c r="A38" s="77" t="s">
        <v>25</v>
      </c>
      <c r="B38" s="189" t="s">
        <v>788</v>
      </c>
      <c r="C38" s="190"/>
      <c r="D38" s="190"/>
      <c r="E38" s="190"/>
      <c r="F38" s="190"/>
      <c r="G38" s="190"/>
      <c r="H38" s="190"/>
      <c r="I38" s="190"/>
      <c r="J38" s="190"/>
      <c r="K38" s="190"/>
      <c r="L38" s="190"/>
      <c r="M38" s="190"/>
      <c r="N38" s="439"/>
      <c r="O38" s="189" t="s">
        <v>285</v>
      </c>
      <c r="P38" s="190"/>
      <c r="Q38" s="190"/>
      <c r="R38" s="190"/>
      <c r="S38" s="190"/>
      <c r="T38" s="191"/>
      <c r="U38" s="143" t="s">
        <v>750</v>
      </c>
      <c r="V38" s="551" t="s">
        <v>556</v>
      </c>
      <c r="W38" s="552"/>
      <c r="X38" s="553"/>
    </row>
    <row r="39" spans="1:24" ht="28.95" customHeight="1">
      <c r="A39" s="77">
        <v>1</v>
      </c>
      <c r="B39" s="192"/>
      <c r="C39" s="193"/>
      <c r="D39" s="193"/>
      <c r="E39" s="193"/>
      <c r="F39" s="193"/>
      <c r="G39" s="193"/>
      <c r="H39" s="193"/>
      <c r="I39" s="193"/>
      <c r="J39" s="193"/>
      <c r="K39" s="193"/>
      <c r="L39" s="193"/>
      <c r="M39" s="193"/>
      <c r="N39" s="252"/>
      <c r="O39" s="192"/>
      <c r="P39" s="193"/>
      <c r="Q39" s="193"/>
      <c r="R39" s="193"/>
      <c r="S39" s="193"/>
      <c r="T39" s="194"/>
      <c r="U39" s="162"/>
      <c r="V39" s="205"/>
      <c r="W39" s="206"/>
      <c r="X39" s="207"/>
    </row>
    <row r="40" spans="1:24" ht="28.95" customHeight="1">
      <c r="A40" s="77">
        <v>2</v>
      </c>
      <c r="B40" s="192"/>
      <c r="C40" s="193"/>
      <c r="D40" s="193"/>
      <c r="E40" s="193"/>
      <c r="F40" s="193"/>
      <c r="G40" s="193"/>
      <c r="H40" s="193"/>
      <c r="I40" s="193"/>
      <c r="J40" s="193"/>
      <c r="K40" s="193"/>
      <c r="L40" s="193"/>
      <c r="M40" s="193"/>
      <c r="N40" s="252"/>
      <c r="O40" s="192"/>
      <c r="P40" s="193"/>
      <c r="Q40" s="193"/>
      <c r="R40" s="193"/>
      <c r="S40" s="193"/>
      <c r="T40" s="194"/>
      <c r="U40" s="162"/>
      <c r="V40" s="208"/>
      <c r="W40" s="209"/>
      <c r="X40" s="210"/>
    </row>
    <row r="41" spans="1:24" ht="28.95" customHeight="1">
      <c r="A41" s="77">
        <v>3</v>
      </c>
      <c r="B41" s="192"/>
      <c r="C41" s="193"/>
      <c r="D41" s="193"/>
      <c r="E41" s="193"/>
      <c r="F41" s="193"/>
      <c r="G41" s="193"/>
      <c r="H41" s="193"/>
      <c r="I41" s="193"/>
      <c r="J41" s="193"/>
      <c r="K41" s="193"/>
      <c r="L41" s="193"/>
      <c r="M41" s="193"/>
      <c r="N41" s="252"/>
      <c r="O41" s="192"/>
      <c r="P41" s="193"/>
      <c r="Q41" s="193"/>
      <c r="R41" s="193"/>
      <c r="S41" s="193"/>
      <c r="T41" s="194"/>
      <c r="U41" s="162"/>
      <c r="V41" s="208"/>
      <c r="W41" s="209"/>
      <c r="X41" s="210"/>
    </row>
    <row r="42" spans="1:24" ht="28.95" customHeight="1">
      <c r="A42" s="77">
        <v>4</v>
      </c>
      <c r="B42" s="192"/>
      <c r="C42" s="193"/>
      <c r="D42" s="193"/>
      <c r="E42" s="193"/>
      <c r="F42" s="193"/>
      <c r="G42" s="193"/>
      <c r="H42" s="193"/>
      <c r="I42" s="193"/>
      <c r="J42" s="193"/>
      <c r="K42" s="193"/>
      <c r="L42" s="193"/>
      <c r="M42" s="193"/>
      <c r="N42" s="252"/>
      <c r="O42" s="192"/>
      <c r="P42" s="193"/>
      <c r="Q42" s="193"/>
      <c r="R42" s="193"/>
      <c r="S42" s="193"/>
      <c r="T42" s="194"/>
      <c r="U42" s="162"/>
      <c r="V42" s="208"/>
      <c r="W42" s="209"/>
      <c r="X42" s="210"/>
    </row>
    <row r="43" spans="1:24" ht="28.95" customHeight="1">
      <c r="A43" s="77">
        <v>5</v>
      </c>
      <c r="B43" s="192"/>
      <c r="C43" s="193"/>
      <c r="D43" s="193"/>
      <c r="E43" s="193"/>
      <c r="F43" s="193"/>
      <c r="G43" s="193"/>
      <c r="H43" s="193"/>
      <c r="I43" s="193"/>
      <c r="J43" s="193"/>
      <c r="K43" s="193"/>
      <c r="L43" s="193"/>
      <c r="M43" s="193"/>
      <c r="N43" s="252"/>
      <c r="O43" s="192"/>
      <c r="P43" s="193"/>
      <c r="Q43" s="193"/>
      <c r="R43" s="193"/>
      <c r="S43" s="193"/>
      <c r="T43" s="194"/>
      <c r="U43" s="162"/>
      <c r="V43" s="208"/>
      <c r="W43" s="209"/>
      <c r="X43" s="210"/>
    </row>
    <row r="44" spans="1:24" ht="28.95" customHeight="1">
      <c r="A44" s="77">
        <v>6</v>
      </c>
      <c r="B44" s="192"/>
      <c r="C44" s="193"/>
      <c r="D44" s="193"/>
      <c r="E44" s="193"/>
      <c r="F44" s="193"/>
      <c r="G44" s="193"/>
      <c r="H44" s="193"/>
      <c r="I44" s="193"/>
      <c r="J44" s="193"/>
      <c r="K44" s="193"/>
      <c r="L44" s="193"/>
      <c r="M44" s="193"/>
      <c r="N44" s="252"/>
      <c r="O44" s="192"/>
      <c r="P44" s="193"/>
      <c r="Q44" s="193"/>
      <c r="R44" s="193"/>
      <c r="S44" s="193"/>
      <c r="T44" s="194"/>
      <c r="U44" s="162"/>
      <c r="V44" s="208"/>
      <c r="W44" s="209"/>
      <c r="X44" s="210"/>
    </row>
    <row r="45" spans="1:24" ht="28.95" customHeight="1">
      <c r="A45" s="77">
        <v>7</v>
      </c>
      <c r="B45" s="192"/>
      <c r="C45" s="193"/>
      <c r="D45" s="193"/>
      <c r="E45" s="193"/>
      <c r="F45" s="193"/>
      <c r="G45" s="193"/>
      <c r="H45" s="193"/>
      <c r="I45" s="193"/>
      <c r="J45" s="193"/>
      <c r="K45" s="193"/>
      <c r="L45" s="193"/>
      <c r="M45" s="193"/>
      <c r="N45" s="252"/>
      <c r="O45" s="192"/>
      <c r="P45" s="193"/>
      <c r="Q45" s="193"/>
      <c r="R45" s="193"/>
      <c r="S45" s="193"/>
      <c r="T45" s="194"/>
      <c r="U45" s="162"/>
      <c r="V45" s="208"/>
      <c r="W45" s="209"/>
      <c r="X45" s="210"/>
    </row>
    <row r="46" spans="1:24" ht="28.95" customHeight="1">
      <c r="A46" s="77">
        <v>8</v>
      </c>
      <c r="B46" s="192"/>
      <c r="C46" s="193"/>
      <c r="D46" s="193"/>
      <c r="E46" s="193"/>
      <c r="F46" s="193"/>
      <c r="G46" s="193"/>
      <c r="H46" s="193"/>
      <c r="I46" s="193"/>
      <c r="J46" s="193"/>
      <c r="K46" s="193"/>
      <c r="L46" s="193"/>
      <c r="M46" s="193"/>
      <c r="N46" s="252"/>
      <c r="O46" s="192"/>
      <c r="P46" s="193"/>
      <c r="Q46" s="193"/>
      <c r="R46" s="193"/>
      <c r="S46" s="193"/>
      <c r="T46" s="194"/>
      <c r="U46" s="162"/>
      <c r="V46" s="208"/>
      <c r="W46" s="209"/>
      <c r="X46" s="210"/>
    </row>
    <row r="47" spans="1:24" ht="28.95" customHeight="1">
      <c r="A47" s="77">
        <v>9</v>
      </c>
      <c r="B47" s="192"/>
      <c r="C47" s="193"/>
      <c r="D47" s="193"/>
      <c r="E47" s="193"/>
      <c r="F47" s="193"/>
      <c r="G47" s="193"/>
      <c r="H47" s="193"/>
      <c r="I47" s="193"/>
      <c r="J47" s="193"/>
      <c r="K47" s="193"/>
      <c r="L47" s="193"/>
      <c r="M47" s="193"/>
      <c r="N47" s="252"/>
      <c r="O47" s="192"/>
      <c r="P47" s="193"/>
      <c r="Q47" s="193"/>
      <c r="R47" s="193"/>
      <c r="S47" s="193"/>
      <c r="T47" s="194"/>
      <c r="U47" s="162"/>
      <c r="V47" s="208"/>
      <c r="W47" s="209"/>
      <c r="X47" s="210"/>
    </row>
    <row r="48" spans="1:24" ht="28.95" customHeight="1" thickBot="1">
      <c r="A48" s="151">
        <v>10</v>
      </c>
      <c r="B48" s="538"/>
      <c r="C48" s="539"/>
      <c r="D48" s="539"/>
      <c r="E48" s="539"/>
      <c r="F48" s="539"/>
      <c r="G48" s="539"/>
      <c r="H48" s="539"/>
      <c r="I48" s="539"/>
      <c r="J48" s="539"/>
      <c r="K48" s="539"/>
      <c r="L48" s="539"/>
      <c r="M48" s="539"/>
      <c r="N48" s="540"/>
      <c r="O48" s="538"/>
      <c r="P48" s="539"/>
      <c r="Q48" s="539"/>
      <c r="R48" s="539"/>
      <c r="S48" s="539"/>
      <c r="T48" s="541"/>
      <c r="U48" s="163"/>
      <c r="V48" s="211"/>
      <c r="W48" s="212"/>
      <c r="X48" s="213"/>
    </row>
  </sheetData>
  <sheetProtection algorithmName="SHA-512" hashValue="yxYDdaF+SC+elGqKHNGv4pnHbBxxEmjFbH3DFk7crS5iHobcxYpYun86VABwlvetgksMvZIChbGS2jI9Fn7jvQ==" saltValue="OQOwz0thaMO0l3c7l868JQ==" spinCount="100000" sheet="1" objects="1" scenarios="1"/>
  <mergeCells count="129">
    <mergeCell ref="A1:C6"/>
    <mergeCell ref="A7:X7"/>
    <mergeCell ref="A8:X8"/>
    <mergeCell ref="A9:H9"/>
    <mergeCell ref="J9:O9"/>
    <mergeCell ref="P9:U9"/>
    <mergeCell ref="W9:X9"/>
    <mergeCell ref="W1:X6"/>
    <mergeCell ref="D1:V3"/>
    <mergeCell ref="D4:V6"/>
    <mergeCell ref="A10:T10"/>
    <mergeCell ref="U10:X10"/>
    <mergeCell ref="A11:D11"/>
    <mergeCell ref="E11:T11"/>
    <mergeCell ref="A12:D12"/>
    <mergeCell ref="E12:H12"/>
    <mergeCell ref="I12:L12"/>
    <mergeCell ref="M12:P12"/>
    <mergeCell ref="R12:T12"/>
    <mergeCell ref="U23:X23"/>
    <mergeCell ref="A13:D13"/>
    <mergeCell ref="E13:T13"/>
    <mergeCell ref="U13:X13"/>
    <mergeCell ref="A14:D14"/>
    <mergeCell ref="E14:H14"/>
    <mergeCell ref="I14:L14"/>
    <mergeCell ref="M14:P14"/>
    <mergeCell ref="Q14:T14"/>
    <mergeCell ref="U14:X22"/>
    <mergeCell ref="A15:D15"/>
    <mergeCell ref="A16:D16"/>
    <mergeCell ref="E16:H16"/>
    <mergeCell ref="I16:L16"/>
    <mergeCell ref="M16:P16"/>
    <mergeCell ref="Q16:T16"/>
    <mergeCell ref="A17:D17"/>
    <mergeCell ref="E17:H17"/>
    <mergeCell ref="I17:L17"/>
    <mergeCell ref="M17:P17"/>
    <mergeCell ref="Q17:T17"/>
    <mergeCell ref="A20:D20"/>
    <mergeCell ref="A21:D21"/>
    <mergeCell ref="E21:H21"/>
    <mergeCell ref="A22:D22"/>
    <mergeCell ref="E22:H22"/>
    <mergeCell ref="I22:L22"/>
    <mergeCell ref="M22:P22"/>
    <mergeCell ref="Q22:T22"/>
    <mergeCell ref="A23:T23"/>
    <mergeCell ref="M21:P21"/>
    <mergeCell ref="Q21:T21"/>
    <mergeCell ref="A18:D18"/>
    <mergeCell ref="A19:D19"/>
    <mergeCell ref="E19:H19"/>
    <mergeCell ref="I19:L19"/>
    <mergeCell ref="M19:P19"/>
    <mergeCell ref="Q19:T19"/>
    <mergeCell ref="I21:L21"/>
    <mergeCell ref="I30:L30"/>
    <mergeCell ref="M30:P30"/>
    <mergeCell ref="Q30:T30"/>
    <mergeCell ref="A33:D33"/>
    <mergeCell ref="A34:D34"/>
    <mergeCell ref="E34:H34"/>
    <mergeCell ref="I34:L34"/>
    <mergeCell ref="A24:D24"/>
    <mergeCell ref="E24:T24"/>
    <mergeCell ref="A25:D25"/>
    <mergeCell ref="E25:H25"/>
    <mergeCell ref="I25:L25"/>
    <mergeCell ref="M25:P25"/>
    <mergeCell ref="R25:T25"/>
    <mergeCell ref="V38:X38"/>
    <mergeCell ref="A35:D35"/>
    <mergeCell ref="E35:H35"/>
    <mergeCell ref="I35:L35"/>
    <mergeCell ref="M35:P35"/>
    <mergeCell ref="Q35:T35"/>
    <mergeCell ref="U35:X35"/>
    <mergeCell ref="A26:D26"/>
    <mergeCell ref="E26:T26"/>
    <mergeCell ref="U26:X26"/>
    <mergeCell ref="A27:D27"/>
    <mergeCell ref="E27:H27"/>
    <mergeCell ref="I27:L27"/>
    <mergeCell ref="M27:P27"/>
    <mergeCell ref="Q27:T27"/>
    <mergeCell ref="U27:X34"/>
    <mergeCell ref="A28:D28"/>
    <mergeCell ref="A29:D29"/>
    <mergeCell ref="E29:H29"/>
    <mergeCell ref="I29:L29"/>
    <mergeCell ref="M29:P29"/>
    <mergeCell ref="Q29:T29"/>
    <mergeCell ref="A30:D30"/>
    <mergeCell ref="E30:H30"/>
    <mergeCell ref="A36:T36"/>
    <mergeCell ref="A37:T37"/>
    <mergeCell ref="B38:N38"/>
    <mergeCell ref="O38:T38"/>
    <mergeCell ref="O44:T44"/>
    <mergeCell ref="M34:P34"/>
    <mergeCell ref="Q34:T34"/>
    <mergeCell ref="A31:D31"/>
    <mergeCell ref="A32:D32"/>
    <mergeCell ref="E32:H32"/>
    <mergeCell ref="I32:L32"/>
    <mergeCell ref="M32:P32"/>
    <mergeCell ref="Q32:T32"/>
    <mergeCell ref="B45:N45"/>
    <mergeCell ref="O45:T45"/>
    <mergeCell ref="B46:N46"/>
    <mergeCell ref="O46:T46"/>
    <mergeCell ref="B39:N39"/>
    <mergeCell ref="O39:T39"/>
    <mergeCell ref="V39:X48"/>
    <mergeCell ref="B40:N40"/>
    <mergeCell ref="O40:T40"/>
    <mergeCell ref="B43:N43"/>
    <mergeCell ref="O43:T43"/>
    <mergeCell ref="B47:N47"/>
    <mergeCell ref="O47:T47"/>
    <mergeCell ref="B48:N48"/>
    <mergeCell ref="O48:T48"/>
    <mergeCell ref="B44:N44"/>
    <mergeCell ref="B41:N41"/>
    <mergeCell ref="O41:T41"/>
    <mergeCell ref="B42:N42"/>
    <mergeCell ref="O42:T42"/>
  </mergeCells>
  <conditionalFormatting sqref="A13">
    <cfRule type="expression" dxfId="114" priority="102">
      <formula>OR($E$11="No",$E$11="N/A",$E$11=ISBLANK(0),$Q$12=FALSE)</formula>
    </cfRule>
  </conditionalFormatting>
  <conditionalFormatting sqref="A19">
    <cfRule type="expression" dxfId="113" priority="76">
      <formula>OR(E18=TRUE,I18=TRUE,M18=TRUE,Q18=TRUE)</formula>
    </cfRule>
  </conditionalFormatting>
  <conditionalFormatting sqref="A21">
    <cfRule type="expression" dxfId="112" priority="64">
      <formula>OR(E20=TRUE,I20=TRUE,M20=TRUE,Q20=TRUE)</formula>
    </cfRule>
  </conditionalFormatting>
  <conditionalFormatting sqref="A22">
    <cfRule type="expression" dxfId="111" priority="63">
      <formula>OR(E21="Si / Yes",I21="Si / Yes",M21="Si / Yes",Q21="Si / Yes")</formula>
    </cfRule>
  </conditionalFormatting>
  <conditionalFormatting sqref="A32">
    <cfRule type="expression" dxfId="110" priority="55">
      <formula>OR(E31=TRUE,I31=TRUE,M31=TRUE,Q31=TRUE)</formula>
    </cfRule>
  </conditionalFormatting>
  <conditionalFormatting sqref="A34">
    <cfRule type="expression" dxfId="109" priority="51">
      <formula>OR(E33=TRUE,I33=TRUE,M33=TRUE,Q33=TRUE)</formula>
    </cfRule>
  </conditionalFormatting>
  <conditionalFormatting sqref="A35">
    <cfRule type="expression" dxfId="108" priority="50">
      <formula>OR(E34="Si / Yes",I34="Si / Yes",M34="Si / Yes",Q34="Si / Yes")</formula>
    </cfRule>
  </conditionalFormatting>
  <conditionalFormatting sqref="A12:D12">
    <cfRule type="expression" dxfId="107" priority="111">
      <formula>OR($E$11="No",$E$11="N/A",$E$11=ISBLANK(0))</formula>
    </cfRule>
    <cfRule type="expression" dxfId="106" priority="113">
      <formula>$E$11="Si / Yes"</formula>
    </cfRule>
  </conditionalFormatting>
  <conditionalFormatting sqref="A13:D13 A14:P14 A15:S15 A16:P17 A18:S18 A19:P19 A20:S20 A21:P22">
    <cfRule type="expression" dxfId="105" priority="6">
      <formula>$I$9=FALSE</formula>
    </cfRule>
  </conditionalFormatting>
  <conditionalFormatting sqref="A14:D15">
    <cfRule type="expression" dxfId="104" priority="92">
      <formula>$E$11="Si / Yes"</formula>
    </cfRule>
  </conditionalFormatting>
  <conditionalFormatting sqref="A14:D22 A29:D30 A34:D35">
    <cfRule type="expression" dxfId="103" priority="107">
      <formula>OR($E$11="No",$E$11="N/A",$E$11=ISBLANK(0))</formula>
    </cfRule>
  </conditionalFormatting>
  <conditionalFormatting sqref="A16:D17">
    <cfRule type="expression" dxfId="102" priority="108">
      <formula>OR($E$15=TRUE,$I$15=TRUE,$M$15=TRUE,$Q$15=TRUE)</formula>
    </cfRule>
  </conditionalFormatting>
  <conditionalFormatting sqref="A25:D25">
    <cfRule type="expression" dxfId="101" priority="105">
      <formula>$E$24="Si / Yes"</formula>
    </cfRule>
    <cfRule type="expression" dxfId="100" priority="103">
      <formula>OR($E$24="No",$E$24="N/A",$E$24=ISBLANK(0))</formula>
    </cfRule>
  </conditionalFormatting>
  <conditionalFormatting sqref="A26:D26 A27:P35 Q28:S28 Q31:S31 Q33:S33">
    <cfRule type="expression" dxfId="99" priority="5">
      <formula>$V$9=FALSE</formula>
    </cfRule>
  </conditionalFormatting>
  <conditionalFormatting sqref="A27:D28">
    <cfRule type="expression" dxfId="98" priority="27">
      <formula>$E$24="Si / Yes"</formula>
    </cfRule>
    <cfRule type="expression" dxfId="97" priority="26">
      <formula>OR($E$24="No",$E$24="N/A",$E$24=ISBLANK(0))</formula>
    </cfRule>
  </conditionalFormatting>
  <conditionalFormatting sqref="A29:D30">
    <cfRule type="expression" dxfId="96" priority="60">
      <formula>OR($E$28=TRUE,$I$28=TRUE,$M$28=TRUE,$Q$28=TRUE)</formula>
    </cfRule>
  </conditionalFormatting>
  <conditionalFormatting sqref="A31:D31">
    <cfRule type="expression" dxfId="95" priority="24">
      <formula>OR($E$24="No",$E$24="N/A",$E$24=ISBLANK(0))</formula>
    </cfRule>
    <cfRule type="expression" dxfId="94" priority="25">
      <formula>$E$24="Si / Yes"</formula>
    </cfRule>
  </conditionalFormatting>
  <conditionalFormatting sqref="A32:D32">
    <cfRule type="expression" dxfId="93" priority="59">
      <formula>OR($E$11="No",$E$11="N/A",$E$11=ISBLANK(0))</formula>
    </cfRule>
  </conditionalFormatting>
  <conditionalFormatting sqref="A33:D33">
    <cfRule type="expression" dxfId="92" priority="22">
      <formula>OR($E$24="No",$E$24="N/A",$E$24=ISBLANK(0))</formula>
    </cfRule>
    <cfRule type="expression" dxfId="91" priority="23">
      <formula>$E$24="Si / Yes"</formula>
    </cfRule>
  </conditionalFormatting>
  <conditionalFormatting sqref="A26:F26">
    <cfRule type="expression" dxfId="90" priority="101">
      <formula>OR($E$24="No",$E$24="N/A",$E$24=ISBLANK(0),$Q$25=FALSE)</formula>
    </cfRule>
  </conditionalFormatting>
  <conditionalFormatting sqref="A12:Q12">
    <cfRule type="expression" dxfId="89" priority="16">
      <formula>$I$9=FALSE</formula>
    </cfRule>
  </conditionalFormatting>
  <conditionalFormatting sqref="A25:R25">
    <cfRule type="expression" dxfId="88" priority="15">
      <formula>$V$9=FALSE</formula>
    </cfRule>
  </conditionalFormatting>
  <conditionalFormatting sqref="E13">
    <cfRule type="expression" dxfId="87" priority="109">
      <formula>OR($E$11="No",$E$11="N/A",$E$11=ISBLANK(0),$Q$12=FALSE)</formula>
    </cfRule>
  </conditionalFormatting>
  <conditionalFormatting sqref="E15">
    <cfRule type="expression" dxfId="86" priority="97">
      <formula>AND($E$15=TRUE,$E$11="Si / Yes")</formula>
    </cfRule>
  </conditionalFormatting>
  <conditionalFormatting sqref="E16">
    <cfRule type="expression" dxfId="85" priority="91">
      <formula>E$15=FALSE</formula>
    </cfRule>
  </conditionalFormatting>
  <conditionalFormatting sqref="E18 G18 I18 K18 M18 O18 Q18 S18 G20 I20 K20 M20 O20 Q20 S20 Q12 E15 I15 K15 M15 O15 Q15 S15">
    <cfRule type="expression" dxfId="84" priority="85">
      <formula>OR($E$11="No",$E$11="N/A",$E$11=ISBLANK(0))</formula>
    </cfRule>
  </conditionalFormatting>
  <conditionalFormatting sqref="E18">
    <cfRule type="expression" dxfId="83" priority="84">
      <formula>AND(E$18=TRUE,$E$11="Si / Yes")</formula>
    </cfRule>
  </conditionalFormatting>
  <conditionalFormatting sqref="E19 I19 M19 Q19">
    <cfRule type="expression" dxfId="82" priority="10">
      <formula>E18=FALSE</formula>
    </cfRule>
  </conditionalFormatting>
  <conditionalFormatting sqref="E20">
    <cfRule type="expression" dxfId="81" priority="72">
      <formula>AND($E20=TRUE,$E$11="Si / Yes")</formula>
    </cfRule>
    <cfRule type="expression" dxfId="80" priority="73">
      <formula>OR($E$11="No",$E$11="N/A",$E$11=ISBLANK(0))</formula>
    </cfRule>
  </conditionalFormatting>
  <conditionalFormatting sqref="E21:E22 I21:I22 M21:M22 Q21:Q22">
    <cfRule type="expression" dxfId="79" priority="8">
      <formula>E20=FALSE</formula>
    </cfRule>
  </conditionalFormatting>
  <conditionalFormatting sqref="E28">
    <cfRule type="expression" dxfId="78" priority="58">
      <formula>AND(E$28=TRUE,$E$24="Si / Yes")</formula>
    </cfRule>
  </conditionalFormatting>
  <conditionalFormatting sqref="E31">
    <cfRule type="expression" dxfId="77" priority="56">
      <formula>AND(E$31=TRUE,$E$24="Si / Yes")</formula>
    </cfRule>
  </conditionalFormatting>
  <conditionalFormatting sqref="E32 I32 M32 Q32">
    <cfRule type="expression" dxfId="76" priority="54">
      <formula>E31=FALSE</formula>
    </cfRule>
  </conditionalFormatting>
  <conditionalFormatting sqref="E33">
    <cfRule type="expression" dxfId="75" priority="53">
      <formula>AND(E$33=TRUE,$E$24="Si / Yes")</formula>
    </cfRule>
  </conditionalFormatting>
  <conditionalFormatting sqref="E34:E35">
    <cfRule type="expression" dxfId="74" priority="52">
      <formula>E33=FALSE</formula>
    </cfRule>
  </conditionalFormatting>
  <conditionalFormatting sqref="E13:T13">
    <cfRule type="expression" dxfId="73" priority="17">
      <formula>$I$9=FALSE</formula>
    </cfRule>
  </conditionalFormatting>
  <conditionalFormatting sqref="E17:T17">
    <cfRule type="expression" dxfId="72" priority="11">
      <formula>E$15=TRUE</formula>
    </cfRule>
  </conditionalFormatting>
  <conditionalFormatting sqref="E19:T19">
    <cfRule type="expression" dxfId="71" priority="9">
      <formula>E$18=TRUE</formula>
    </cfRule>
  </conditionalFormatting>
  <conditionalFormatting sqref="E22:T22">
    <cfRule type="expression" dxfId="70" priority="7">
      <formula>E$21="Si / Yes"</formula>
    </cfRule>
  </conditionalFormatting>
  <conditionalFormatting sqref="E26:T26">
    <cfRule type="expression" dxfId="69" priority="3">
      <formula>$V$9=FALSE</formula>
    </cfRule>
  </conditionalFormatting>
  <conditionalFormatting sqref="E29:T29">
    <cfRule type="expression" dxfId="68" priority="57">
      <formula>E$28=FALSE</formula>
    </cfRule>
  </conditionalFormatting>
  <conditionalFormatting sqref="E30:T30">
    <cfRule type="expression" dxfId="67" priority="14">
      <formula>E$28=TRUE</formula>
    </cfRule>
  </conditionalFormatting>
  <conditionalFormatting sqref="E32:T32">
    <cfRule type="expression" dxfId="66" priority="13">
      <formula>E$31=TRUE</formula>
    </cfRule>
  </conditionalFormatting>
  <conditionalFormatting sqref="E35:T35">
    <cfRule type="expression" dxfId="65" priority="12">
      <formula>E$34="Si / Yes"</formula>
    </cfRule>
  </conditionalFormatting>
  <conditionalFormatting sqref="F15 H15 J15 L15 N15 P15 R15 T15 R12">
    <cfRule type="expression" dxfId="64" priority="112">
      <formula>$E$11="Si / Yes"</formula>
    </cfRule>
  </conditionalFormatting>
  <conditionalFormatting sqref="F18 H18 J18 L18 N18 P18 R18 H20 J20 L20 N20 P20 R20 T18 T20">
    <cfRule type="expression" dxfId="63" priority="86">
      <formula>$E$11="Si / Yes"</formula>
    </cfRule>
  </conditionalFormatting>
  <conditionalFormatting sqref="F18 H18 J18 L18 N18 P18 R18 T18 H20 J20 L20 N20 P20 R20 T20">
    <cfRule type="expression" dxfId="62" priority="87">
      <formula>OR($E$11="No",$E$11="N/A",$E$11=ISBLANK(0))</formula>
    </cfRule>
  </conditionalFormatting>
  <conditionalFormatting sqref="F20">
    <cfRule type="expression" dxfId="61" priority="74">
      <formula>$E$11="Si / Yes"</formula>
    </cfRule>
    <cfRule type="expression" dxfId="60" priority="75">
      <formula>OR($E$11="No",$E$11="N/A",$E$11=ISBLANK(0))</formula>
    </cfRule>
  </conditionalFormatting>
  <conditionalFormatting sqref="G15">
    <cfRule type="expression" dxfId="59" priority="110">
      <formula>OR($E$11="No",$E$11="N/A",$E$11=ISBLANK(0))</formula>
    </cfRule>
    <cfRule type="expression" dxfId="58" priority="100">
      <formula>AND($G$15=TRUE,$E$11="Si / Yes")</formula>
    </cfRule>
  </conditionalFormatting>
  <conditionalFormatting sqref="G18">
    <cfRule type="expression" dxfId="57" priority="83">
      <formula>AND(G$18=TRUE,$E$11="Si / Yes")</formula>
    </cfRule>
  </conditionalFormatting>
  <conditionalFormatting sqref="G20">
    <cfRule type="expression" dxfId="56" priority="71">
      <formula>AND($G20=TRUE,$E$11="Si / Yes")</formula>
    </cfRule>
  </conditionalFormatting>
  <conditionalFormatting sqref="G28">
    <cfRule type="expression" dxfId="55" priority="48">
      <formula>AND(G$28=TRUE,$E$24="Si / Yes")</formula>
    </cfRule>
  </conditionalFormatting>
  <conditionalFormatting sqref="G31">
    <cfRule type="expression" dxfId="54" priority="41">
      <formula>AND(G$31=TRUE,$E$24="Si / Yes")</formula>
    </cfRule>
  </conditionalFormatting>
  <conditionalFormatting sqref="G33">
    <cfRule type="expression" dxfId="53" priority="34">
      <formula>AND(G$33=TRUE,$E$24="Si / Yes")</formula>
    </cfRule>
  </conditionalFormatting>
  <conditionalFormatting sqref="I9">
    <cfRule type="expression" dxfId="52" priority="19">
      <formula>$I$9=TRUE</formula>
    </cfRule>
  </conditionalFormatting>
  <conditionalFormatting sqref="I15">
    <cfRule type="expression" dxfId="51" priority="99">
      <formula>AND($I$15=TRUE, $E$11="Si / Yes")</formula>
    </cfRule>
  </conditionalFormatting>
  <conditionalFormatting sqref="I16">
    <cfRule type="expression" dxfId="50" priority="90">
      <formula>I$15=FALSE</formula>
    </cfRule>
  </conditionalFormatting>
  <conditionalFormatting sqref="I18">
    <cfRule type="expression" dxfId="49" priority="82">
      <formula>AND(I$18=TRUE,$E$11="Si / Yes")</formula>
    </cfRule>
  </conditionalFormatting>
  <conditionalFormatting sqref="I20">
    <cfRule type="expression" dxfId="48" priority="70">
      <formula>AND(I$20=TRUE,$E$11="Si / Yes")</formula>
    </cfRule>
  </conditionalFormatting>
  <conditionalFormatting sqref="I28">
    <cfRule type="expression" dxfId="47" priority="47">
      <formula>AND(I$28=TRUE,$E$24="Si / Yes")</formula>
    </cfRule>
  </conditionalFormatting>
  <conditionalFormatting sqref="I31">
    <cfRule type="expression" dxfId="46" priority="40">
      <formula>AND(I$31=TRUE,$E$24="Si / Yes")</formula>
    </cfRule>
  </conditionalFormatting>
  <conditionalFormatting sqref="I33">
    <cfRule type="expression" dxfId="45" priority="33">
      <formula>AND(I$33=TRUE,$E$24="Si / Yes")</formula>
    </cfRule>
  </conditionalFormatting>
  <conditionalFormatting sqref="I34:I35 M34:M35 Q34:Q35">
    <cfRule type="expression" dxfId="44" priority="49">
      <formula>I33=FALSE</formula>
    </cfRule>
  </conditionalFormatting>
  <conditionalFormatting sqref="J9:O9">
    <cfRule type="expression" dxfId="43" priority="21">
      <formula>$I$9=FALSE</formula>
    </cfRule>
  </conditionalFormatting>
  <conditionalFormatting sqref="K15">
    <cfRule type="expression" dxfId="42" priority="96">
      <formula>AND($K$15=TRUE,$E$11="Si / Yes")</formula>
    </cfRule>
  </conditionalFormatting>
  <conditionalFormatting sqref="K18">
    <cfRule type="expression" dxfId="41" priority="81">
      <formula>AND(K$18=TRUE,$E$11="Si / Yes")</formula>
    </cfRule>
  </conditionalFormatting>
  <conditionalFormatting sqref="K20">
    <cfRule type="expression" dxfId="40" priority="69">
      <formula>AND(K$20=TRUE,$E$11="Si / Yes")</formula>
    </cfRule>
  </conditionalFormatting>
  <conditionalFormatting sqref="K28">
    <cfRule type="expression" dxfId="39" priority="46">
      <formula>AND(K$28=TRUE,$E$24="Si / Yes")</formula>
    </cfRule>
  </conditionalFormatting>
  <conditionalFormatting sqref="K31">
    <cfRule type="expression" dxfId="38" priority="39">
      <formula>AND(K$31=TRUE,$E$24="Si / Yes")</formula>
    </cfRule>
  </conditionalFormatting>
  <conditionalFormatting sqref="K33">
    <cfRule type="expression" dxfId="37" priority="32">
      <formula>AND(K$33=TRUE,$E$24="Si / Yes")</formula>
    </cfRule>
  </conditionalFormatting>
  <conditionalFormatting sqref="M15">
    <cfRule type="expression" dxfId="36" priority="98">
      <formula>AND(M$15=TRUE, $E$11="Si / Yes")</formula>
    </cfRule>
  </conditionalFormatting>
  <conditionalFormatting sqref="M16">
    <cfRule type="expression" dxfId="35" priority="89">
      <formula>M$15=FALSE</formula>
    </cfRule>
  </conditionalFormatting>
  <conditionalFormatting sqref="M18">
    <cfRule type="expression" dxfId="34" priority="80">
      <formula>AND(M$18=TRUE,$E$11="Si / Yes")</formula>
    </cfRule>
  </conditionalFormatting>
  <conditionalFormatting sqref="M20">
    <cfRule type="expression" dxfId="33" priority="68">
      <formula>AND(M$20=TRUE,$E$11="Si / Yes")</formula>
    </cfRule>
  </conditionalFormatting>
  <conditionalFormatting sqref="M28">
    <cfRule type="expression" dxfId="32" priority="45">
      <formula>AND(M$28=TRUE,$E$24="Si / Yes")</formula>
    </cfRule>
  </conditionalFormatting>
  <conditionalFormatting sqref="M31">
    <cfRule type="expression" dxfId="31" priority="38">
      <formula>AND(M$31=TRUE,$E$24="Si / Yes")</formula>
    </cfRule>
  </conditionalFormatting>
  <conditionalFormatting sqref="M33">
    <cfRule type="expression" dxfId="30" priority="31">
      <formula>AND(M$33=TRUE,$E$24="Si / Yes")</formula>
    </cfRule>
  </conditionalFormatting>
  <conditionalFormatting sqref="O15">
    <cfRule type="expression" dxfId="29" priority="95">
      <formula>AND(O$15=TRUE, $E$11="Si / Yes")</formula>
    </cfRule>
  </conditionalFormatting>
  <conditionalFormatting sqref="O18">
    <cfRule type="expression" dxfId="28" priority="79">
      <formula>AND(O$18=TRUE,$E$11="Si / Yes")</formula>
    </cfRule>
  </conditionalFormatting>
  <conditionalFormatting sqref="O20">
    <cfRule type="expression" dxfId="27" priority="67">
      <formula>AND(O$20=TRUE,$E$11="Si / Yes")</formula>
    </cfRule>
  </conditionalFormatting>
  <conditionalFormatting sqref="O28">
    <cfRule type="expression" dxfId="26" priority="44">
      <formula>AND(O$28=TRUE,$E$24="Si / Yes")</formula>
    </cfRule>
  </conditionalFormatting>
  <conditionalFormatting sqref="O31">
    <cfRule type="expression" dxfId="25" priority="37">
      <formula>AND(O$31=TRUE,$E$24="Si / Yes")</formula>
    </cfRule>
  </conditionalFormatting>
  <conditionalFormatting sqref="O33">
    <cfRule type="expression" dxfId="24" priority="30">
      <formula>AND(O$33=TRUE,$E$24="Si / Yes")</formula>
    </cfRule>
  </conditionalFormatting>
  <conditionalFormatting sqref="Q15">
    <cfRule type="expression" dxfId="23" priority="94">
      <formula>AND(Q$15=TRUE, $E$11="Si / Yes")</formula>
    </cfRule>
  </conditionalFormatting>
  <conditionalFormatting sqref="Q16">
    <cfRule type="expression" dxfId="22" priority="88">
      <formula>Q$15=FALSE</formula>
    </cfRule>
  </conditionalFormatting>
  <conditionalFormatting sqref="Q18">
    <cfRule type="expression" dxfId="21" priority="78">
      <formula>AND(Q$18=TRUE,$E$11="Si / Yes")</formula>
    </cfRule>
  </conditionalFormatting>
  <conditionalFormatting sqref="Q20">
    <cfRule type="expression" dxfId="20" priority="66">
      <formula>AND(Q$20=TRUE,$E$11="Si / Yes")</formula>
    </cfRule>
  </conditionalFormatting>
  <conditionalFormatting sqref="Q25">
    <cfRule type="expression" dxfId="19" priority="1">
      <formula>AND(Q$25=TRUE,$E$24="Si / Yes")</formula>
    </cfRule>
  </conditionalFormatting>
  <conditionalFormatting sqref="Q28">
    <cfRule type="expression" dxfId="18" priority="43">
      <formula>AND(Q$28=TRUE,$E$24="Si / Yes")</formula>
    </cfRule>
  </conditionalFormatting>
  <conditionalFormatting sqref="Q31">
    <cfRule type="expression" dxfId="17" priority="36">
      <formula>AND(Q$31=TRUE,$E$24="Si / Yes")</formula>
    </cfRule>
  </conditionalFormatting>
  <conditionalFormatting sqref="Q33">
    <cfRule type="expression" dxfId="16" priority="29">
      <formula>AND(Q$33=TRUE,$E$24="Si / Yes")</formula>
    </cfRule>
  </conditionalFormatting>
  <conditionalFormatting sqref="Q12:T12">
    <cfRule type="expression" dxfId="15" priority="115">
      <formula>AND($Q$12=TRUE,$E$11="Si / Yes")</formula>
    </cfRule>
  </conditionalFormatting>
  <conditionalFormatting sqref="Q14:T14 T15 Q16:T17 T18 Q19:T19 T20 Q21:T22">
    <cfRule type="expression" dxfId="14" priority="2">
      <formula>$I$9=FALSE</formula>
    </cfRule>
  </conditionalFormatting>
  <conditionalFormatting sqref="R12 F15 H15 J15 L15 N15 P15 R15 T15">
    <cfRule type="expression" dxfId="13" priority="114">
      <formula>OR($E$11="No",$E$11="N/A",$E$11=ISBLANK(0))</formula>
    </cfRule>
  </conditionalFormatting>
  <conditionalFormatting sqref="R25 F28 H28 J28 L28 N28 P28 R28 F31 H31 J31 L31 N31 P31 R31 F33 H33 J33 L33 N33 P33 R33 T28 T31 T33">
    <cfRule type="expression" dxfId="12" priority="61">
      <formula>$E$24="Si / Yes"</formula>
    </cfRule>
  </conditionalFormatting>
  <conditionalFormatting sqref="R25 F28 H28 J28 L28 N28 P28 R28 T28 F31 H31 J31 L31 N31 P31 R31 T31 F33 H33 J33 L33 N33 P33 R33 T33">
    <cfRule type="expression" dxfId="11" priority="62">
      <formula>OR($E$24="Si / Yes",$E$24="N/A",$E$24=ISBLANK(0))</formula>
    </cfRule>
  </conditionalFormatting>
  <conditionalFormatting sqref="R25">
    <cfRule type="expression" dxfId="10" priority="104">
      <formula>$E$24="No"</formula>
    </cfRule>
  </conditionalFormatting>
  <conditionalFormatting sqref="R25:T25">
    <cfRule type="expression" dxfId="9" priority="106">
      <formula>AND($Q$25=TRUE,$E$24="Si / Yes")</formula>
    </cfRule>
  </conditionalFormatting>
  <conditionalFormatting sqref="S15">
    <cfRule type="expression" dxfId="8" priority="93">
      <formula>AND(S$15=TRUE, $E$11="Si / Yes")</formula>
    </cfRule>
  </conditionalFormatting>
  <conditionalFormatting sqref="S18">
    <cfRule type="expression" dxfId="7" priority="77">
      <formula>AND(S$18=TRUE,$E$11="Si / Yes")</formula>
    </cfRule>
  </conditionalFormatting>
  <conditionalFormatting sqref="S20">
    <cfRule type="expression" dxfId="6" priority="65">
      <formula>AND(S$20=TRUE,$E$11="Si / Yes")</formula>
    </cfRule>
  </conditionalFormatting>
  <conditionalFormatting sqref="S28">
    <cfRule type="expression" dxfId="5" priority="42">
      <formula>AND(S$28=TRUE,$E$24="Si / Yes")</formula>
    </cfRule>
  </conditionalFormatting>
  <conditionalFormatting sqref="S31">
    <cfRule type="expression" dxfId="4" priority="35">
      <formula>AND(S$31=TRUE,$E$24="Si / Yes")</formula>
    </cfRule>
  </conditionalFormatting>
  <conditionalFormatting sqref="S33">
    <cfRule type="expression" dxfId="3" priority="28">
      <formula>AND(S$33=TRUE,$E$24="Si / Yes")</formula>
    </cfRule>
  </conditionalFormatting>
  <conditionalFormatting sqref="T28 Q29:T30 T31 Q32:T32 T33 Q34:T35">
    <cfRule type="expression" dxfId="2" priority="4">
      <formula>$V$9=FALSE</formula>
    </cfRule>
  </conditionalFormatting>
  <conditionalFormatting sqref="V9">
    <cfRule type="expression" dxfId="1" priority="18">
      <formula>$V$9=TRUE</formula>
    </cfRule>
  </conditionalFormatting>
  <conditionalFormatting sqref="W9:X9">
    <cfRule type="expression" dxfId="0" priority="20">
      <formula>$V$9=FALSE</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16</xdr:col>
                    <xdr:colOff>327660</xdr:colOff>
                    <xdr:row>11</xdr:row>
                    <xdr:rowOff>121920</xdr:rowOff>
                  </from>
                  <to>
                    <xdr:col>16</xdr:col>
                    <xdr:colOff>838200</xdr:colOff>
                    <xdr:row>11</xdr:row>
                    <xdr:rowOff>518160</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16</xdr:col>
                    <xdr:colOff>327660</xdr:colOff>
                    <xdr:row>24</xdr:row>
                    <xdr:rowOff>121920</xdr:rowOff>
                  </from>
                  <to>
                    <xdr:col>16</xdr:col>
                    <xdr:colOff>838200</xdr:colOff>
                    <xdr:row>24</xdr:row>
                    <xdr:rowOff>518160</xdr:rowOff>
                  </to>
                </anchor>
              </controlPr>
            </control>
          </mc:Choice>
        </mc:AlternateContent>
        <mc:AlternateContent xmlns:mc="http://schemas.openxmlformats.org/markup-compatibility/2006">
          <mc:Choice Requires="x14">
            <control shapeId="47107" r:id="rId6" name="Check Box 3">
              <controlPr defaultSize="0" autoFill="0" autoLine="0" autoPict="0">
                <anchor moveWithCells="1">
                  <from>
                    <xdr:col>4</xdr:col>
                    <xdr:colOff>312420</xdr:colOff>
                    <xdr:row>14</xdr:row>
                    <xdr:rowOff>137160</xdr:rowOff>
                  </from>
                  <to>
                    <xdr:col>4</xdr:col>
                    <xdr:colOff>594360</xdr:colOff>
                    <xdr:row>14</xdr:row>
                    <xdr:rowOff>594360</xdr:rowOff>
                  </to>
                </anchor>
              </controlPr>
            </control>
          </mc:Choice>
        </mc:AlternateContent>
        <mc:AlternateContent xmlns:mc="http://schemas.openxmlformats.org/markup-compatibility/2006">
          <mc:Choice Requires="x14">
            <control shapeId="47108" r:id="rId7" name="Check Box 4">
              <controlPr defaultSize="0" autoFill="0" autoLine="0" autoPict="0">
                <anchor moveWithCells="1">
                  <from>
                    <xdr:col>6</xdr:col>
                    <xdr:colOff>312420</xdr:colOff>
                    <xdr:row>14</xdr:row>
                    <xdr:rowOff>137160</xdr:rowOff>
                  </from>
                  <to>
                    <xdr:col>6</xdr:col>
                    <xdr:colOff>594360</xdr:colOff>
                    <xdr:row>14</xdr:row>
                    <xdr:rowOff>594360</xdr:rowOff>
                  </to>
                </anchor>
              </controlPr>
            </control>
          </mc:Choice>
        </mc:AlternateContent>
        <mc:AlternateContent xmlns:mc="http://schemas.openxmlformats.org/markup-compatibility/2006">
          <mc:Choice Requires="x14">
            <control shapeId="47109" r:id="rId8" name="Check Box 5">
              <controlPr defaultSize="0" autoFill="0" autoLine="0" autoPict="0">
                <anchor moveWithCells="1">
                  <from>
                    <xdr:col>8</xdr:col>
                    <xdr:colOff>312420</xdr:colOff>
                    <xdr:row>14</xdr:row>
                    <xdr:rowOff>137160</xdr:rowOff>
                  </from>
                  <to>
                    <xdr:col>8</xdr:col>
                    <xdr:colOff>594360</xdr:colOff>
                    <xdr:row>14</xdr:row>
                    <xdr:rowOff>594360</xdr:rowOff>
                  </to>
                </anchor>
              </controlPr>
            </control>
          </mc:Choice>
        </mc:AlternateContent>
        <mc:AlternateContent xmlns:mc="http://schemas.openxmlformats.org/markup-compatibility/2006">
          <mc:Choice Requires="x14">
            <control shapeId="47110" r:id="rId9" name="Check Box 6">
              <controlPr defaultSize="0" autoFill="0" autoLine="0" autoPict="0">
                <anchor moveWithCells="1">
                  <from>
                    <xdr:col>10</xdr:col>
                    <xdr:colOff>312420</xdr:colOff>
                    <xdr:row>14</xdr:row>
                    <xdr:rowOff>137160</xdr:rowOff>
                  </from>
                  <to>
                    <xdr:col>10</xdr:col>
                    <xdr:colOff>594360</xdr:colOff>
                    <xdr:row>14</xdr:row>
                    <xdr:rowOff>594360</xdr:rowOff>
                  </to>
                </anchor>
              </controlPr>
            </control>
          </mc:Choice>
        </mc:AlternateContent>
        <mc:AlternateContent xmlns:mc="http://schemas.openxmlformats.org/markup-compatibility/2006">
          <mc:Choice Requires="x14">
            <control shapeId="47111" r:id="rId10" name="Check Box 7">
              <controlPr defaultSize="0" autoFill="0" autoLine="0" autoPict="0">
                <anchor moveWithCells="1">
                  <from>
                    <xdr:col>12</xdr:col>
                    <xdr:colOff>312420</xdr:colOff>
                    <xdr:row>14</xdr:row>
                    <xdr:rowOff>137160</xdr:rowOff>
                  </from>
                  <to>
                    <xdr:col>12</xdr:col>
                    <xdr:colOff>594360</xdr:colOff>
                    <xdr:row>14</xdr:row>
                    <xdr:rowOff>594360</xdr:rowOff>
                  </to>
                </anchor>
              </controlPr>
            </control>
          </mc:Choice>
        </mc:AlternateContent>
        <mc:AlternateContent xmlns:mc="http://schemas.openxmlformats.org/markup-compatibility/2006">
          <mc:Choice Requires="x14">
            <control shapeId="47112" r:id="rId11" name="Check Box 8">
              <controlPr defaultSize="0" autoFill="0" autoLine="0" autoPict="0">
                <anchor moveWithCells="1">
                  <from>
                    <xdr:col>14</xdr:col>
                    <xdr:colOff>312420</xdr:colOff>
                    <xdr:row>14</xdr:row>
                    <xdr:rowOff>137160</xdr:rowOff>
                  </from>
                  <to>
                    <xdr:col>14</xdr:col>
                    <xdr:colOff>594360</xdr:colOff>
                    <xdr:row>14</xdr:row>
                    <xdr:rowOff>594360</xdr:rowOff>
                  </to>
                </anchor>
              </controlPr>
            </control>
          </mc:Choice>
        </mc:AlternateContent>
        <mc:AlternateContent xmlns:mc="http://schemas.openxmlformats.org/markup-compatibility/2006">
          <mc:Choice Requires="x14">
            <control shapeId="47113" r:id="rId12" name="Check Box 9">
              <controlPr defaultSize="0" autoFill="0" autoLine="0" autoPict="0">
                <anchor moveWithCells="1">
                  <from>
                    <xdr:col>16</xdr:col>
                    <xdr:colOff>312420</xdr:colOff>
                    <xdr:row>14</xdr:row>
                    <xdr:rowOff>137160</xdr:rowOff>
                  </from>
                  <to>
                    <xdr:col>16</xdr:col>
                    <xdr:colOff>594360</xdr:colOff>
                    <xdr:row>14</xdr:row>
                    <xdr:rowOff>594360</xdr:rowOff>
                  </to>
                </anchor>
              </controlPr>
            </control>
          </mc:Choice>
        </mc:AlternateContent>
        <mc:AlternateContent xmlns:mc="http://schemas.openxmlformats.org/markup-compatibility/2006">
          <mc:Choice Requires="x14">
            <control shapeId="47114" r:id="rId13" name="Check Box 10">
              <controlPr defaultSize="0" autoFill="0" autoLine="0" autoPict="0">
                <anchor moveWithCells="1">
                  <from>
                    <xdr:col>18</xdr:col>
                    <xdr:colOff>312420</xdr:colOff>
                    <xdr:row>14</xdr:row>
                    <xdr:rowOff>137160</xdr:rowOff>
                  </from>
                  <to>
                    <xdr:col>18</xdr:col>
                    <xdr:colOff>594360</xdr:colOff>
                    <xdr:row>14</xdr:row>
                    <xdr:rowOff>594360</xdr:rowOff>
                  </to>
                </anchor>
              </controlPr>
            </control>
          </mc:Choice>
        </mc:AlternateContent>
        <mc:AlternateContent xmlns:mc="http://schemas.openxmlformats.org/markup-compatibility/2006">
          <mc:Choice Requires="x14">
            <control shapeId="47115" r:id="rId14" name="Check Box 11">
              <controlPr defaultSize="0" autoFill="0" autoLine="0" autoPict="0">
                <anchor moveWithCells="1">
                  <from>
                    <xdr:col>10</xdr:col>
                    <xdr:colOff>312420</xdr:colOff>
                    <xdr:row>14</xdr:row>
                    <xdr:rowOff>137160</xdr:rowOff>
                  </from>
                  <to>
                    <xdr:col>10</xdr:col>
                    <xdr:colOff>594360</xdr:colOff>
                    <xdr:row>14</xdr:row>
                    <xdr:rowOff>594360</xdr:rowOff>
                  </to>
                </anchor>
              </controlPr>
            </control>
          </mc:Choice>
        </mc:AlternateContent>
        <mc:AlternateContent xmlns:mc="http://schemas.openxmlformats.org/markup-compatibility/2006">
          <mc:Choice Requires="x14">
            <control shapeId="47116" r:id="rId15" name="Check Box 12">
              <controlPr defaultSize="0" autoFill="0" autoLine="0" autoPict="0">
                <anchor moveWithCells="1">
                  <from>
                    <xdr:col>12</xdr:col>
                    <xdr:colOff>312420</xdr:colOff>
                    <xdr:row>14</xdr:row>
                    <xdr:rowOff>137160</xdr:rowOff>
                  </from>
                  <to>
                    <xdr:col>12</xdr:col>
                    <xdr:colOff>594360</xdr:colOff>
                    <xdr:row>14</xdr:row>
                    <xdr:rowOff>594360</xdr:rowOff>
                  </to>
                </anchor>
              </controlPr>
            </control>
          </mc:Choice>
        </mc:AlternateContent>
        <mc:AlternateContent xmlns:mc="http://schemas.openxmlformats.org/markup-compatibility/2006">
          <mc:Choice Requires="x14">
            <control shapeId="47117" r:id="rId16" name="Check Box 13">
              <controlPr defaultSize="0" autoFill="0" autoLine="0" autoPict="0">
                <anchor moveWithCells="1">
                  <from>
                    <xdr:col>14</xdr:col>
                    <xdr:colOff>312420</xdr:colOff>
                    <xdr:row>14</xdr:row>
                    <xdr:rowOff>137160</xdr:rowOff>
                  </from>
                  <to>
                    <xdr:col>14</xdr:col>
                    <xdr:colOff>594360</xdr:colOff>
                    <xdr:row>14</xdr:row>
                    <xdr:rowOff>594360</xdr:rowOff>
                  </to>
                </anchor>
              </controlPr>
            </control>
          </mc:Choice>
        </mc:AlternateContent>
        <mc:AlternateContent xmlns:mc="http://schemas.openxmlformats.org/markup-compatibility/2006">
          <mc:Choice Requires="x14">
            <control shapeId="47118" r:id="rId17" name="Check Box 14">
              <controlPr defaultSize="0" autoFill="0" autoLine="0" autoPict="0">
                <anchor moveWithCells="1">
                  <from>
                    <xdr:col>14</xdr:col>
                    <xdr:colOff>312420</xdr:colOff>
                    <xdr:row>14</xdr:row>
                    <xdr:rowOff>137160</xdr:rowOff>
                  </from>
                  <to>
                    <xdr:col>14</xdr:col>
                    <xdr:colOff>594360</xdr:colOff>
                    <xdr:row>14</xdr:row>
                    <xdr:rowOff>594360</xdr:rowOff>
                  </to>
                </anchor>
              </controlPr>
            </control>
          </mc:Choice>
        </mc:AlternateContent>
        <mc:AlternateContent xmlns:mc="http://schemas.openxmlformats.org/markup-compatibility/2006">
          <mc:Choice Requires="x14">
            <control shapeId="47119" r:id="rId18" name="Check Box 15">
              <controlPr defaultSize="0" autoFill="0" autoLine="0" autoPict="0">
                <anchor moveWithCells="1">
                  <from>
                    <xdr:col>16</xdr:col>
                    <xdr:colOff>312420</xdr:colOff>
                    <xdr:row>14</xdr:row>
                    <xdr:rowOff>137160</xdr:rowOff>
                  </from>
                  <to>
                    <xdr:col>16</xdr:col>
                    <xdr:colOff>594360</xdr:colOff>
                    <xdr:row>14</xdr:row>
                    <xdr:rowOff>594360</xdr:rowOff>
                  </to>
                </anchor>
              </controlPr>
            </control>
          </mc:Choice>
        </mc:AlternateContent>
        <mc:AlternateContent xmlns:mc="http://schemas.openxmlformats.org/markup-compatibility/2006">
          <mc:Choice Requires="x14">
            <control shapeId="47120" r:id="rId19" name="Check Box 16">
              <controlPr defaultSize="0" autoFill="0" autoLine="0" autoPict="0">
                <anchor moveWithCells="1">
                  <from>
                    <xdr:col>16</xdr:col>
                    <xdr:colOff>312420</xdr:colOff>
                    <xdr:row>14</xdr:row>
                    <xdr:rowOff>137160</xdr:rowOff>
                  </from>
                  <to>
                    <xdr:col>16</xdr:col>
                    <xdr:colOff>594360</xdr:colOff>
                    <xdr:row>14</xdr:row>
                    <xdr:rowOff>594360</xdr:rowOff>
                  </to>
                </anchor>
              </controlPr>
            </control>
          </mc:Choice>
        </mc:AlternateContent>
        <mc:AlternateContent xmlns:mc="http://schemas.openxmlformats.org/markup-compatibility/2006">
          <mc:Choice Requires="x14">
            <control shapeId="47121" r:id="rId20" name="Check Box 17">
              <controlPr defaultSize="0" autoFill="0" autoLine="0" autoPict="0">
                <anchor moveWithCells="1">
                  <from>
                    <xdr:col>18</xdr:col>
                    <xdr:colOff>312420</xdr:colOff>
                    <xdr:row>14</xdr:row>
                    <xdr:rowOff>137160</xdr:rowOff>
                  </from>
                  <to>
                    <xdr:col>18</xdr:col>
                    <xdr:colOff>594360</xdr:colOff>
                    <xdr:row>14</xdr:row>
                    <xdr:rowOff>594360</xdr:rowOff>
                  </to>
                </anchor>
              </controlPr>
            </control>
          </mc:Choice>
        </mc:AlternateContent>
        <mc:AlternateContent xmlns:mc="http://schemas.openxmlformats.org/markup-compatibility/2006">
          <mc:Choice Requires="x14">
            <control shapeId="47122" r:id="rId21" name="Check Box 18">
              <controlPr defaultSize="0" autoFill="0" autoLine="0" autoPict="0">
                <anchor moveWithCells="1">
                  <from>
                    <xdr:col>18</xdr:col>
                    <xdr:colOff>312420</xdr:colOff>
                    <xdr:row>14</xdr:row>
                    <xdr:rowOff>137160</xdr:rowOff>
                  </from>
                  <to>
                    <xdr:col>18</xdr:col>
                    <xdr:colOff>594360</xdr:colOff>
                    <xdr:row>14</xdr:row>
                    <xdr:rowOff>594360</xdr:rowOff>
                  </to>
                </anchor>
              </controlPr>
            </control>
          </mc:Choice>
        </mc:AlternateContent>
        <mc:AlternateContent xmlns:mc="http://schemas.openxmlformats.org/markup-compatibility/2006">
          <mc:Choice Requires="x14">
            <control shapeId="47123" r:id="rId22" name="Check Box 19">
              <controlPr defaultSize="0" autoFill="0" autoLine="0" autoPict="0">
                <anchor moveWithCells="1">
                  <from>
                    <xdr:col>4</xdr:col>
                    <xdr:colOff>312420</xdr:colOff>
                    <xdr:row>17</xdr:row>
                    <xdr:rowOff>137160</xdr:rowOff>
                  </from>
                  <to>
                    <xdr:col>4</xdr:col>
                    <xdr:colOff>594360</xdr:colOff>
                    <xdr:row>17</xdr:row>
                    <xdr:rowOff>594360</xdr:rowOff>
                  </to>
                </anchor>
              </controlPr>
            </control>
          </mc:Choice>
        </mc:AlternateContent>
        <mc:AlternateContent xmlns:mc="http://schemas.openxmlformats.org/markup-compatibility/2006">
          <mc:Choice Requires="x14">
            <control shapeId="47124" r:id="rId23" name="Check Box 20">
              <controlPr defaultSize="0" autoFill="0" autoLine="0" autoPict="0">
                <anchor moveWithCells="1">
                  <from>
                    <xdr:col>6</xdr:col>
                    <xdr:colOff>312420</xdr:colOff>
                    <xdr:row>17</xdr:row>
                    <xdr:rowOff>137160</xdr:rowOff>
                  </from>
                  <to>
                    <xdr:col>6</xdr:col>
                    <xdr:colOff>594360</xdr:colOff>
                    <xdr:row>17</xdr:row>
                    <xdr:rowOff>594360</xdr:rowOff>
                  </to>
                </anchor>
              </controlPr>
            </control>
          </mc:Choice>
        </mc:AlternateContent>
        <mc:AlternateContent xmlns:mc="http://schemas.openxmlformats.org/markup-compatibility/2006">
          <mc:Choice Requires="x14">
            <control shapeId="47125" r:id="rId24" name="Check Box 21">
              <controlPr defaultSize="0" autoFill="0" autoLine="0" autoPict="0">
                <anchor moveWithCells="1">
                  <from>
                    <xdr:col>8</xdr:col>
                    <xdr:colOff>312420</xdr:colOff>
                    <xdr:row>17</xdr:row>
                    <xdr:rowOff>137160</xdr:rowOff>
                  </from>
                  <to>
                    <xdr:col>8</xdr:col>
                    <xdr:colOff>594360</xdr:colOff>
                    <xdr:row>17</xdr:row>
                    <xdr:rowOff>594360</xdr:rowOff>
                  </to>
                </anchor>
              </controlPr>
            </control>
          </mc:Choice>
        </mc:AlternateContent>
        <mc:AlternateContent xmlns:mc="http://schemas.openxmlformats.org/markup-compatibility/2006">
          <mc:Choice Requires="x14">
            <control shapeId="47126" r:id="rId25" name="Check Box 22">
              <controlPr defaultSize="0" autoFill="0" autoLine="0" autoPict="0">
                <anchor moveWithCells="1">
                  <from>
                    <xdr:col>10</xdr:col>
                    <xdr:colOff>312420</xdr:colOff>
                    <xdr:row>17</xdr:row>
                    <xdr:rowOff>137160</xdr:rowOff>
                  </from>
                  <to>
                    <xdr:col>10</xdr:col>
                    <xdr:colOff>594360</xdr:colOff>
                    <xdr:row>17</xdr:row>
                    <xdr:rowOff>594360</xdr:rowOff>
                  </to>
                </anchor>
              </controlPr>
            </control>
          </mc:Choice>
        </mc:AlternateContent>
        <mc:AlternateContent xmlns:mc="http://schemas.openxmlformats.org/markup-compatibility/2006">
          <mc:Choice Requires="x14">
            <control shapeId="47127" r:id="rId26" name="Check Box 23">
              <controlPr defaultSize="0" autoFill="0" autoLine="0" autoPict="0">
                <anchor moveWithCells="1">
                  <from>
                    <xdr:col>12</xdr:col>
                    <xdr:colOff>312420</xdr:colOff>
                    <xdr:row>17</xdr:row>
                    <xdr:rowOff>137160</xdr:rowOff>
                  </from>
                  <to>
                    <xdr:col>12</xdr:col>
                    <xdr:colOff>594360</xdr:colOff>
                    <xdr:row>17</xdr:row>
                    <xdr:rowOff>594360</xdr:rowOff>
                  </to>
                </anchor>
              </controlPr>
            </control>
          </mc:Choice>
        </mc:AlternateContent>
        <mc:AlternateContent xmlns:mc="http://schemas.openxmlformats.org/markup-compatibility/2006">
          <mc:Choice Requires="x14">
            <control shapeId="47128" r:id="rId27" name="Check Box 24">
              <controlPr defaultSize="0" autoFill="0" autoLine="0" autoPict="0">
                <anchor moveWithCells="1">
                  <from>
                    <xdr:col>14</xdr:col>
                    <xdr:colOff>312420</xdr:colOff>
                    <xdr:row>17</xdr:row>
                    <xdr:rowOff>137160</xdr:rowOff>
                  </from>
                  <to>
                    <xdr:col>14</xdr:col>
                    <xdr:colOff>594360</xdr:colOff>
                    <xdr:row>17</xdr:row>
                    <xdr:rowOff>594360</xdr:rowOff>
                  </to>
                </anchor>
              </controlPr>
            </control>
          </mc:Choice>
        </mc:AlternateContent>
        <mc:AlternateContent xmlns:mc="http://schemas.openxmlformats.org/markup-compatibility/2006">
          <mc:Choice Requires="x14">
            <control shapeId="47129" r:id="rId28" name="Check Box 25">
              <controlPr defaultSize="0" autoFill="0" autoLine="0" autoPict="0">
                <anchor moveWithCells="1">
                  <from>
                    <xdr:col>16</xdr:col>
                    <xdr:colOff>312420</xdr:colOff>
                    <xdr:row>17</xdr:row>
                    <xdr:rowOff>137160</xdr:rowOff>
                  </from>
                  <to>
                    <xdr:col>16</xdr:col>
                    <xdr:colOff>594360</xdr:colOff>
                    <xdr:row>17</xdr:row>
                    <xdr:rowOff>594360</xdr:rowOff>
                  </to>
                </anchor>
              </controlPr>
            </control>
          </mc:Choice>
        </mc:AlternateContent>
        <mc:AlternateContent xmlns:mc="http://schemas.openxmlformats.org/markup-compatibility/2006">
          <mc:Choice Requires="x14">
            <control shapeId="47130" r:id="rId29" name="Check Box 26">
              <controlPr defaultSize="0" autoFill="0" autoLine="0" autoPict="0">
                <anchor moveWithCells="1">
                  <from>
                    <xdr:col>18</xdr:col>
                    <xdr:colOff>312420</xdr:colOff>
                    <xdr:row>17</xdr:row>
                    <xdr:rowOff>137160</xdr:rowOff>
                  </from>
                  <to>
                    <xdr:col>18</xdr:col>
                    <xdr:colOff>594360</xdr:colOff>
                    <xdr:row>17</xdr:row>
                    <xdr:rowOff>594360</xdr:rowOff>
                  </to>
                </anchor>
              </controlPr>
            </control>
          </mc:Choice>
        </mc:AlternateContent>
        <mc:AlternateContent xmlns:mc="http://schemas.openxmlformats.org/markup-compatibility/2006">
          <mc:Choice Requires="x14">
            <control shapeId="47131" r:id="rId30" name="Check Box 27">
              <controlPr defaultSize="0" autoFill="0" autoLine="0" autoPict="0">
                <anchor moveWithCells="1">
                  <from>
                    <xdr:col>10</xdr:col>
                    <xdr:colOff>312420</xdr:colOff>
                    <xdr:row>17</xdr:row>
                    <xdr:rowOff>137160</xdr:rowOff>
                  </from>
                  <to>
                    <xdr:col>10</xdr:col>
                    <xdr:colOff>594360</xdr:colOff>
                    <xdr:row>17</xdr:row>
                    <xdr:rowOff>594360</xdr:rowOff>
                  </to>
                </anchor>
              </controlPr>
            </control>
          </mc:Choice>
        </mc:AlternateContent>
        <mc:AlternateContent xmlns:mc="http://schemas.openxmlformats.org/markup-compatibility/2006">
          <mc:Choice Requires="x14">
            <control shapeId="47132" r:id="rId31" name="Check Box 28">
              <controlPr defaultSize="0" autoFill="0" autoLine="0" autoPict="0">
                <anchor moveWithCells="1">
                  <from>
                    <xdr:col>12</xdr:col>
                    <xdr:colOff>312420</xdr:colOff>
                    <xdr:row>17</xdr:row>
                    <xdr:rowOff>137160</xdr:rowOff>
                  </from>
                  <to>
                    <xdr:col>12</xdr:col>
                    <xdr:colOff>594360</xdr:colOff>
                    <xdr:row>17</xdr:row>
                    <xdr:rowOff>594360</xdr:rowOff>
                  </to>
                </anchor>
              </controlPr>
            </control>
          </mc:Choice>
        </mc:AlternateContent>
        <mc:AlternateContent xmlns:mc="http://schemas.openxmlformats.org/markup-compatibility/2006">
          <mc:Choice Requires="x14">
            <control shapeId="47133" r:id="rId32" name="Check Box 29">
              <controlPr defaultSize="0" autoFill="0" autoLine="0" autoPict="0">
                <anchor moveWithCells="1">
                  <from>
                    <xdr:col>14</xdr:col>
                    <xdr:colOff>312420</xdr:colOff>
                    <xdr:row>17</xdr:row>
                    <xdr:rowOff>137160</xdr:rowOff>
                  </from>
                  <to>
                    <xdr:col>14</xdr:col>
                    <xdr:colOff>594360</xdr:colOff>
                    <xdr:row>17</xdr:row>
                    <xdr:rowOff>594360</xdr:rowOff>
                  </to>
                </anchor>
              </controlPr>
            </control>
          </mc:Choice>
        </mc:AlternateContent>
        <mc:AlternateContent xmlns:mc="http://schemas.openxmlformats.org/markup-compatibility/2006">
          <mc:Choice Requires="x14">
            <control shapeId="47134" r:id="rId33" name="Check Box 30">
              <controlPr defaultSize="0" autoFill="0" autoLine="0" autoPict="0">
                <anchor moveWithCells="1">
                  <from>
                    <xdr:col>14</xdr:col>
                    <xdr:colOff>312420</xdr:colOff>
                    <xdr:row>17</xdr:row>
                    <xdr:rowOff>137160</xdr:rowOff>
                  </from>
                  <to>
                    <xdr:col>14</xdr:col>
                    <xdr:colOff>594360</xdr:colOff>
                    <xdr:row>17</xdr:row>
                    <xdr:rowOff>594360</xdr:rowOff>
                  </to>
                </anchor>
              </controlPr>
            </control>
          </mc:Choice>
        </mc:AlternateContent>
        <mc:AlternateContent xmlns:mc="http://schemas.openxmlformats.org/markup-compatibility/2006">
          <mc:Choice Requires="x14">
            <control shapeId="47135" r:id="rId34" name="Check Box 31">
              <controlPr defaultSize="0" autoFill="0" autoLine="0" autoPict="0">
                <anchor moveWithCells="1">
                  <from>
                    <xdr:col>16</xdr:col>
                    <xdr:colOff>312420</xdr:colOff>
                    <xdr:row>17</xdr:row>
                    <xdr:rowOff>137160</xdr:rowOff>
                  </from>
                  <to>
                    <xdr:col>16</xdr:col>
                    <xdr:colOff>594360</xdr:colOff>
                    <xdr:row>17</xdr:row>
                    <xdr:rowOff>594360</xdr:rowOff>
                  </to>
                </anchor>
              </controlPr>
            </control>
          </mc:Choice>
        </mc:AlternateContent>
        <mc:AlternateContent xmlns:mc="http://schemas.openxmlformats.org/markup-compatibility/2006">
          <mc:Choice Requires="x14">
            <control shapeId="47136" r:id="rId35" name="Check Box 32">
              <controlPr defaultSize="0" autoFill="0" autoLine="0" autoPict="0">
                <anchor moveWithCells="1">
                  <from>
                    <xdr:col>16</xdr:col>
                    <xdr:colOff>312420</xdr:colOff>
                    <xdr:row>17</xdr:row>
                    <xdr:rowOff>137160</xdr:rowOff>
                  </from>
                  <to>
                    <xdr:col>16</xdr:col>
                    <xdr:colOff>594360</xdr:colOff>
                    <xdr:row>17</xdr:row>
                    <xdr:rowOff>594360</xdr:rowOff>
                  </to>
                </anchor>
              </controlPr>
            </control>
          </mc:Choice>
        </mc:AlternateContent>
        <mc:AlternateContent xmlns:mc="http://schemas.openxmlformats.org/markup-compatibility/2006">
          <mc:Choice Requires="x14">
            <control shapeId="47137" r:id="rId36" name="Check Box 33">
              <controlPr defaultSize="0" autoFill="0" autoLine="0" autoPict="0">
                <anchor moveWithCells="1">
                  <from>
                    <xdr:col>18</xdr:col>
                    <xdr:colOff>312420</xdr:colOff>
                    <xdr:row>17</xdr:row>
                    <xdr:rowOff>137160</xdr:rowOff>
                  </from>
                  <to>
                    <xdr:col>18</xdr:col>
                    <xdr:colOff>594360</xdr:colOff>
                    <xdr:row>17</xdr:row>
                    <xdr:rowOff>594360</xdr:rowOff>
                  </to>
                </anchor>
              </controlPr>
            </control>
          </mc:Choice>
        </mc:AlternateContent>
        <mc:AlternateContent xmlns:mc="http://schemas.openxmlformats.org/markup-compatibility/2006">
          <mc:Choice Requires="x14">
            <control shapeId="47138" r:id="rId37" name="Check Box 34">
              <controlPr defaultSize="0" autoFill="0" autoLine="0" autoPict="0">
                <anchor moveWithCells="1">
                  <from>
                    <xdr:col>18</xdr:col>
                    <xdr:colOff>312420</xdr:colOff>
                    <xdr:row>17</xdr:row>
                    <xdr:rowOff>137160</xdr:rowOff>
                  </from>
                  <to>
                    <xdr:col>18</xdr:col>
                    <xdr:colOff>594360</xdr:colOff>
                    <xdr:row>17</xdr:row>
                    <xdr:rowOff>594360</xdr:rowOff>
                  </to>
                </anchor>
              </controlPr>
            </control>
          </mc:Choice>
        </mc:AlternateContent>
        <mc:AlternateContent xmlns:mc="http://schemas.openxmlformats.org/markup-compatibility/2006">
          <mc:Choice Requires="x14">
            <control shapeId="47139" r:id="rId38" name="Check Box 35">
              <controlPr defaultSize="0" autoFill="0" autoLine="0" autoPict="0">
                <anchor moveWithCells="1">
                  <from>
                    <xdr:col>6</xdr:col>
                    <xdr:colOff>312420</xdr:colOff>
                    <xdr:row>17</xdr:row>
                    <xdr:rowOff>137160</xdr:rowOff>
                  </from>
                  <to>
                    <xdr:col>6</xdr:col>
                    <xdr:colOff>594360</xdr:colOff>
                    <xdr:row>17</xdr:row>
                    <xdr:rowOff>594360</xdr:rowOff>
                  </to>
                </anchor>
              </controlPr>
            </control>
          </mc:Choice>
        </mc:AlternateContent>
        <mc:AlternateContent xmlns:mc="http://schemas.openxmlformats.org/markup-compatibility/2006">
          <mc:Choice Requires="x14">
            <control shapeId="47140" r:id="rId39" name="Check Box 36">
              <controlPr defaultSize="0" autoFill="0" autoLine="0" autoPict="0">
                <anchor moveWithCells="1">
                  <from>
                    <xdr:col>8</xdr:col>
                    <xdr:colOff>312420</xdr:colOff>
                    <xdr:row>17</xdr:row>
                    <xdr:rowOff>137160</xdr:rowOff>
                  </from>
                  <to>
                    <xdr:col>8</xdr:col>
                    <xdr:colOff>594360</xdr:colOff>
                    <xdr:row>17</xdr:row>
                    <xdr:rowOff>594360</xdr:rowOff>
                  </to>
                </anchor>
              </controlPr>
            </control>
          </mc:Choice>
        </mc:AlternateContent>
        <mc:AlternateContent xmlns:mc="http://schemas.openxmlformats.org/markup-compatibility/2006">
          <mc:Choice Requires="x14">
            <control shapeId="47141" r:id="rId40" name="Check Box 37">
              <controlPr defaultSize="0" autoFill="0" autoLine="0" autoPict="0">
                <anchor moveWithCells="1">
                  <from>
                    <xdr:col>10</xdr:col>
                    <xdr:colOff>312420</xdr:colOff>
                    <xdr:row>17</xdr:row>
                    <xdr:rowOff>137160</xdr:rowOff>
                  </from>
                  <to>
                    <xdr:col>10</xdr:col>
                    <xdr:colOff>594360</xdr:colOff>
                    <xdr:row>17</xdr:row>
                    <xdr:rowOff>594360</xdr:rowOff>
                  </to>
                </anchor>
              </controlPr>
            </control>
          </mc:Choice>
        </mc:AlternateContent>
        <mc:AlternateContent xmlns:mc="http://schemas.openxmlformats.org/markup-compatibility/2006">
          <mc:Choice Requires="x14">
            <control shapeId="47142" r:id="rId41" name="Check Box 38">
              <controlPr defaultSize="0" autoFill="0" autoLine="0" autoPict="0">
                <anchor moveWithCells="1">
                  <from>
                    <xdr:col>12</xdr:col>
                    <xdr:colOff>312420</xdr:colOff>
                    <xdr:row>17</xdr:row>
                    <xdr:rowOff>137160</xdr:rowOff>
                  </from>
                  <to>
                    <xdr:col>12</xdr:col>
                    <xdr:colOff>594360</xdr:colOff>
                    <xdr:row>17</xdr:row>
                    <xdr:rowOff>594360</xdr:rowOff>
                  </to>
                </anchor>
              </controlPr>
            </control>
          </mc:Choice>
        </mc:AlternateContent>
        <mc:AlternateContent xmlns:mc="http://schemas.openxmlformats.org/markup-compatibility/2006">
          <mc:Choice Requires="x14">
            <control shapeId="47143" r:id="rId42" name="Check Box 39">
              <controlPr defaultSize="0" autoFill="0" autoLine="0" autoPict="0">
                <anchor moveWithCells="1">
                  <from>
                    <xdr:col>14</xdr:col>
                    <xdr:colOff>312420</xdr:colOff>
                    <xdr:row>17</xdr:row>
                    <xdr:rowOff>137160</xdr:rowOff>
                  </from>
                  <to>
                    <xdr:col>14</xdr:col>
                    <xdr:colOff>594360</xdr:colOff>
                    <xdr:row>17</xdr:row>
                    <xdr:rowOff>594360</xdr:rowOff>
                  </to>
                </anchor>
              </controlPr>
            </control>
          </mc:Choice>
        </mc:AlternateContent>
        <mc:AlternateContent xmlns:mc="http://schemas.openxmlformats.org/markup-compatibility/2006">
          <mc:Choice Requires="x14">
            <control shapeId="47144" r:id="rId43" name="Check Box 40">
              <controlPr defaultSize="0" autoFill="0" autoLine="0" autoPict="0">
                <anchor moveWithCells="1">
                  <from>
                    <xdr:col>16</xdr:col>
                    <xdr:colOff>312420</xdr:colOff>
                    <xdr:row>17</xdr:row>
                    <xdr:rowOff>137160</xdr:rowOff>
                  </from>
                  <to>
                    <xdr:col>16</xdr:col>
                    <xdr:colOff>594360</xdr:colOff>
                    <xdr:row>17</xdr:row>
                    <xdr:rowOff>594360</xdr:rowOff>
                  </to>
                </anchor>
              </controlPr>
            </control>
          </mc:Choice>
        </mc:AlternateContent>
        <mc:AlternateContent xmlns:mc="http://schemas.openxmlformats.org/markup-compatibility/2006">
          <mc:Choice Requires="x14">
            <control shapeId="47145" r:id="rId44" name="Check Box 41">
              <controlPr defaultSize="0" autoFill="0" autoLine="0" autoPict="0">
                <anchor moveWithCells="1">
                  <from>
                    <xdr:col>18</xdr:col>
                    <xdr:colOff>312420</xdr:colOff>
                    <xdr:row>17</xdr:row>
                    <xdr:rowOff>137160</xdr:rowOff>
                  </from>
                  <to>
                    <xdr:col>18</xdr:col>
                    <xdr:colOff>594360</xdr:colOff>
                    <xdr:row>17</xdr:row>
                    <xdr:rowOff>594360</xdr:rowOff>
                  </to>
                </anchor>
              </controlPr>
            </control>
          </mc:Choice>
        </mc:AlternateContent>
        <mc:AlternateContent xmlns:mc="http://schemas.openxmlformats.org/markup-compatibility/2006">
          <mc:Choice Requires="x14">
            <control shapeId="47146" r:id="rId45" name="Check Box 42">
              <controlPr defaultSize="0" autoFill="0" autoLine="0" autoPict="0">
                <anchor moveWithCells="1">
                  <from>
                    <xdr:col>6</xdr:col>
                    <xdr:colOff>312420</xdr:colOff>
                    <xdr:row>17</xdr:row>
                    <xdr:rowOff>137160</xdr:rowOff>
                  </from>
                  <to>
                    <xdr:col>6</xdr:col>
                    <xdr:colOff>594360</xdr:colOff>
                    <xdr:row>17</xdr:row>
                    <xdr:rowOff>594360</xdr:rowOff>
                  </to>
                </anchor>
              </controlPr>
            </control>
          </mc:Choice>
        </mc:AlternateContent>
        <mc:AlternateContent xmlns:mc="http://schemas.openxmlformats.org/markup-compatibility/2006">
          <mc:Choice Requires="x14">
            <control shapeId="47147" r:id="rId46" name="Check Box 43">
              <controlPr defaultSize="0" autoFill="0" autoLine="0" autoPict="0">
                <anchor moveWithCells="1">
                  <from>
                    <xdr:col>8</xdr:col>
                    <xdr:colOff>312420</xdr:colOff>
                    <xdr:row>17</xdr:row>
                    <xdr:rowOff>137160</xdr:rowOff>
                  </from>
                  <to>
                    <xdr:col>8</xdr:col>
                    <xdr:colOff>594360</xdr:colOff>
                    <xdr:row>17</xdr:row>
                    <xdr:rowOff>594360</xdr:rowOff>
                  </to>
                </anchor>
              </controlPr>
            </control>
          </mc:Choice>
        </mc:AlternateContent>
        <mc:AlternateContent xmlns:mc="http://schemas.openxmlformats.org/markup-compatibility/2006">
          <mc:Choice Requires="x14">
            <control shapeId="47148" r:id="rId47" name="Check Box 44">
              <controlPr defaultSize="0" autoFill="0" autoLine="0" autoPict="0">
                <anchor moveWithCells="1">
                  <from>
                    <xdr:col>10</xdr:col>
                    <xdr:colOff>312420</xdr:colOff>
                    <xdr:row>17</xdr:row>
                    <xdr:rowOff>137160</xdr:rowOff>
                  </from>
                  <to>
                    <xdr:col>10</xdr:col>
                    <xdr:colOff>594360</xdr:colOff>
                    <xdr:row>17</xdr:row>
                    <xdr:rowOff>594360</xdr:rowOff>
                  </to>
                </anchor>
              </controlPr>
            </control>
          </mc:Choice>
        </mc:AlternateContent>
        <mc:AlternateContent xmlns:mc="http://schemas.openxmlformats.org/markup-compatibility/2006">
          <mc:Choice Requires="x14">
            <control shapeId="47149" r:id="rId48" name="Check Box 45">
              <controlPr defaultSize="0" autoFill="0" autoLine="0" autoPict="0">
                <anchor moveWithCells="1">
                  <from>
                    <xdr:col>12</xdr:col>
                    <xdr:colOff>312420</xdr:colOff>
                    <xdr:row>17</xdr:row>
                    <xdr:rowOff>137160</xdr:rowOff>
                  </from>
                  <to>
                    <xdr:col>12</xdr:col>
                    <xdr:colOff>594360</xdr:colOff>
                    <xdr:row>17</xdr:row>
                    <xdr:rowOff>594360</xdr:rowOff>
                  </to>
                </anchor>
              </controlPr>
            </control>
          </mc:Choice>
        </mc:AlternateContent>
        <mc:AlternateContent xmlns:mc="http://schemas.openxmlformats.org/markup-compatibility/2006">
          <mc:Choice Requires="x14">
            <control shapeId="47150" r:id="rId49" name="Check Box 46">
              <controlPr defaultSize="0" autoFill="0" autoLine="0" autoPict="0">
                <anchor moveWithCells="1">
                  <from>
                    <xdr:col>14</xdr:col>
                    <xdr:colOff>312420</xdr:colOff>
                    <xdr:row>17</xdr:row>
                    <xdr:rowOff>137160</xdr:rowOff>
                  </from>
                  <to>
                    <xdr:col>14</xdr:col>
                    <xdr:colOff>594360</xdr:colOff>
                    <xdr:row>17</xdr:row>
                    <xdr:rowOff>594360</xdr:rowOff>
                  </to>
                </anchor>
              </controlPr>
            </control>
          </mc:Choice>
        </mc:AlternateContent>
        <mc:AlternateContent xmlns:mc="http://schemas.openxmlformats.org/markup-compatibility/2006">
          <mc:Choice Requires="x14">
            <control shapeId="47151" r:id="rId50" name="Check Box 47">
              <controlPr defaultSize="0" autoFill="0" autoLine="0" autoPict="0">
                <anchor moveWithCells="1">
                  <from>
                    <xdr:col>16</xdr:col>
                    <xdr:colOff>312420</xdr:colOff>
                    <xdr:row>17</xdr:row>
                    <xdr:rowOff>137160</xdr:rowOff>
                  </from>
                  <to>
                    <xdr:col>16</xdr:col>
                    <xdr:colOff>594360</xdr:colOff>
                    <xdr:row>17</xdr:row>
                    <xdr:rowOff>594360</xdr:rowOff>
                  </to>
                </anchor>
              </controlPr>
            </control>
          </mc:Choice>
        </mc:AlternateContent>
        <mc:AlternateContent xmlns:mc="http://schemas.openxmlformats.org/markup-compatibility/2006">
          <mc:Choice Requires="x14">
            <control shapeId="47152" r:id="rId51" name="Check Box 48">
              <controlPr defaultSize="0" autoFill="0" autoLine="0" autoPict="0">
                <anchor moveWithCells="1">
                  <from>
                    <xdr:col>18</xdr:col>
                    <xdr:colOff>312420</xdr:colOff>
                    <xdr:row>17</xdr:row>
                    <xdr:rowOff>137160</xdr:rowOff>
                  </from>
                  <to>
                    <xdr:col>18</xdr:col>
                    <xdr:colOff>594360</xdr:colOff>
                    <xdr:row>17</xdr:row>
                    <xdr:rowOff>594360</xdr:rowOff>
                  </to>
                </anchor>
              </controlPr>
            </control>
          </mc:Choice>
        </mc:AlternateContent>
        <mc:AlternateContent xmlns:mc="http://schemas.openxmlformats.org/markup-compatibility/2006">
          <mc:Choice Requires="x14">
            <control shapeId="47153" r:id="rId52" name="Check Box 49">
              <controlPr defaultSize="0" autoFill="0" autoLine="0" autoPict="0">
                <anchor moveWithCells="1">
                  <from>
                    <xdr:col>4</xdr:col>
                    <xdr:colOff>312420</xdr:colOff>
                    <xdr:row>19</xdr:row>
                    <xdr:rowOff>137160</xdr:rowOff>
                  </from>
                  <to>
                    <xdr:col>4</xdr:col>
                    <xdr:colOff>594360</xdr:colOff>
                    <xdr:row>19</xdr:row>
                    <xdr:rowOff>594360</xdr:rowOff>
                  </to>
                </anchor>
              </controlPr>
            </control>
          </mc:Choice>
        </mc:AlternateContent>
        <mc:AlternateContent xmlns:mc="http://schemas.openxmlformats.org/markup-compatibility/2006">
          <mc:Choice Requires="x14">
            <control shapeId="47154" r:id="rId53" name="Check Box 50">
              <controlPr defaultSize="0" autoFill="0" autoLine="0" autoPict="0">
                <anchor moveWithCells="1">
                  <from>
                    <xdr:col>6</xdr:col>
                    <xdr:colOff>312420</xdr:colOff>
                    <xdr:row>19</xdr:row>
                    <xdr:rowOff>137160</xdr:rowOff>
                  </from>
                  <to>
                    <xdr:col>6</xdr:col>
                    <xdr:colOff>594360</xdr:colOff>
                    <xdr:row>19</xdr:row>
                    <xdr:rowOff>594360</xdr:rowOff>
                  </to>
                </anchor>
              </controlPr>
            </control>
          </mc:Choice>
        </mc:AlternateContent>
        <mc:AlternateContent xmlns:mc="http://schemas.openxmlformats.org/markup-compatibility/2006">
          <mc:Choice Requires="x14">
            <control shapeId="47155" r:id="rId54" name="Check Box 51">
              <controlPr defaultSize="0" autoFill="0" autoLine="0" autoPict="0">
                <anchor moveWithCells="1">
                  <from>
                    <xdr:col>8</xdr:col>
                    <xdr:colOff>312420</xdr:colOff>
                    <xdr:row>19</xdr:row>
                    <xdr:rowOff>137160</xdr:rowOff>
                  </from>
                  <to>
                    <xdr:col>8</xdr:col>
                    <xdr:colOff>594360</xdr:colOff>
                    <xdr:row>19</xdr:row>
                    <xdr:rowOff>594360</xdr:rowOff>
                  </to>
                </anchor>
              </controlPr>
            </control>
          </mc:Choice>
        </mc:AlternateContent>
        <mc:AlternateContent xmlns:mc="http://schemas.openxmlformats.org/markup-compatibility/2006">
          <mc:Choice Requires="x14">
            <control shapeId="47156" r:id="rId55" name="Check Box 52">
              <controlPr defaultSize="0" autoFill="0" autoLine="0" autoPict="0">
                <anchor moveWithCells="1">
                  <from>
                    <xdr:col>10</xdr:col>
                    <xdr:colOff>312420</xdr:colOff>
                    <xdr:row>19</xdr:row>
                    <xdr:rowOff>137160</xdr:rowOff>
                  </from>
                  <to>
                    <xdr:col>10</xdr:col>
                    <xdr:colOff>594360</xdr:colOff>
                    <xdr:row>19</xdr:row>
                    <xdr:rowOff>594360</xdr:rowOff>
                  </to>
                </anchor>
              </controlPr>
            </control>
          </mc:Choice>
        </mc:AlternateContent>
        <mc:AlternateContent xmlns:mc="http://schemas.openxmlformats.org/markup-compatibility/2006">
          <mc:Choice Requires="x14">
            <control shapeId="47157" r:id="rId56" name="Check Box 53">
              <controlPr defaultSize="0" autoFill="0" autoLine="0" autoPict="0">
                <anchor moveWithCells="1">
                  <from>
                    <xdr:col>12</xdr:col>
                    <xdr:colOff>312420</xdr:colOff>
                    <xdr:row>19</xdr:row>
                    <xdr:rowOff>137160</xdr:rowOff>
                  </from>
                  <to>
                    <xdr:col>12</xdr:col>
                    <xdr:colOff>594360</xdr:colOff>
                    <xdr:row>19</xdr:row>
                    <xdr:rowOff>594360</xdr:rowOff>
                  </to>
                </anchor>
              </controlPr>
            </control>
          </mc:Choice>
        </mc:AlternateContent>
        <mc:AlternateContent xmlns:mc="http://schemas.openxmlformats.org/markup-compatibility/2006">
          <mc:Choice Requires="x14">
            <control shapeId="47158" r:id="rId57" name="Check Box 54">
              <controlPr defaultSize="0" autoFill="0" autoLine="0" autoPict="0">
                <anchor moveWithCells="1">
                  <from>
                    <xdr:col>14</xdr:col>
                    <xdr:colOff>312420</xdr:colOff>
                    <xdr:row>19</xdr:row>
                    <xdr:rowOff>137160</xdr:rowOff>
                  </from>
                  <to>
                    <xdr:col>14</xdr:col>
                    <xdr:colOff>594360</xdr:colOff>
                    <xdr:row>19</xdr:row>
                    <xdr:rowOff>594360</xdr:rowOff>
                  </to>
                </anchor>
              </controlPr>
            </control>
          </mc:Choice>
        </mc:AlternateContent>
        <mc:AlternateContent xmlns:mc="http://schemas.openxmlformats.org/markup-compatibility/2006">
          <mc:Choice Requires="x14">
            <control shapeId="47159" r:id="rId58" name="Check Box 55">
              <controlPr defaultSize="0" autoFill="0" autoLine="0" autoPict="0">
                <anchor moveWithCells="1">
                  <from>
                    <xdr:col>16</xdr:col>
                    <xdr:colOff>312420</xdr:colOff>
                    <xdr:row>19</xdr:row>
                    <xdr:rowOff>137160</xdr:rowOff>
                  </from>
                  <to>
                    <xdr:col>16</xdr:col>
                    <xdr:colOff>594360</xdr:colOff>
                    <xdr:row>19</xdr:row>
                    <xdr:rowOff>594360</xdr:rowOff>
                  </to>
                </anchor>
              </controlPr>
            </control>
          </mc:Choice>
        </mc:AlternateContent>
        <mc:AlternateContent xmlns:mc="http://schemas.openxmlformats.org/markup-compatibility/2006">
          <mc:Choice Requires="x14">
            <control shapeId="47160" r:id="rId59" name="Check Box 56">
              <controlPr defaultSize="0" autoFill="0" autoLine="0" autoPict="0">
                <anchor moveWithCells="1">
                  <from>
                    <xdr:col>18</xdr:col>
                    <xdr:colOff>312420</xdr:colOff>
                    <xdr:row>19</xdr:row>
                    <xdr:rowOff>137160</xdr:rowOff>
                  </from>
                  <to>
                    <xdr:col>18</xdr:col>
                    <xdr:colOff>594360</xdr:colOff>
                    <xdr:row>19</xdr:row>
                    <xdr:rowOff>594360</xdr:rowOff>
                  </to>
                </anchor>
              </controlPr>
            </control>
          </mc:Choice>
        </mc:AlternateContent>
        <mc:AlternateContent xmlns:mc="http://schemas.openxmlformats.org/markup-compatibility/2006">
          <mc:Choice Requires="x14">
            <control shapeId="47161" r:id="rId60" name="Check Box 57">
              <controlPr defaultSize="0" autoFill="0" autoLine="0" autoPict="0">
                <anchor moveWithCells="1">
                  <from>
                    <xdr:col>10</xdr:col>
                    <xdr:colOff>312420</xdr:colOff>
                    <xdr:row>19</xdr:row>
                    <xdr:rowOff>137160</xdr:rowOff>
                  </from>
                  <to>
                    <xdr:col>10</xdr:col>
                    <xdr:colOff>594360</xdr:colOff>
                    <xdr:row>19</xdr:row>
                    <xdr:rowOff>594360</xdr:rowOff>
                  </to>
                </anchor>
              </controlPr>
            </control>
          </mc:Choice>
        </mc:AlternateContent>
        <mc:AlternateContent xmlns:mc="http://schemas.openxmlformats.org/markup-compatibility/2006">
          <mc:Choice Requires="x14">
            <control shapeId="47162" r:id="rId61" name="Check Box 58">
              <controlPr defaultSize="0" autoFill="0" autoLine="0" autoPict="0">
                <anchor moveWithCells="1">
                  <from>
                    <xdr:col>12</xdr:col>
                    <xdr:colOff>312420</xdr:colOff>
                    <xdr:row>19</xdr:row>
                    <xdr:rowOff>137160</xdr:rowOff>
                  </from>
                  <to>
                    <xdr:col>12</xdr:col>
                    <xdr:colOff>594360</xdr:colOff>
                    <xdr:row>19</xdr:row>
                    <xdr:rowOff>594360</xdr:rowOff>
                  </to>
                </anchor>
              </controlPr>
            </control>
          </mc:Choice>
        </mc:AlternateContent>
        <mc:AlternateContent xmlns:mc="http://schemas.openxmlformats.org/markup-compatibility/2006">
          <mc:Choice Requires="x14">
            <control shapeId="47163" r:id="rId62" name="Check Box 59">
              <controlPr defaultSize="0" autoFill="0" autoLine="0" autoPict="0">
                <anchor moveWithCells="1">
                  <from>
                    <xdr:col>14</xdr:col>
                    <xdr:colOff>312420</xdr:colOff>
                    <xdr:row>19</xdr:row>
                    <xdr:rowOff>137160</xdr:rowOff>
                  </from>
                  <to>
                    <xdr:col>14</xdr:col>
                    <xdr:colOff>594360</xdr:colOff>
                    <xdr:row>19</xdr:row>
                    <xdr:rowOff>594360</xdr:rowOff>
                  </to>
                </anchor>
              </controlPr>
            </control>
          </mc:Choice>
        </mc:AlternateContent>
        <mc:AlternateContent xmlns:mc="http://schemas.openxmlformats.org/markup-compatibility/2006">
          <mc:Choice Requires="x14">
            <control shapeId="47164" r:id="rId63" name="Check Box 60">
              <controlPr defaultSize="0" autoFill="0" autoLine="0" autoPict="0">
                <anchor moveWithCells="1">
                  <from>
                    <xdr:col>14</xdr:col>
                    <xdr:colOff>312420</xdr:colOff>
                    <xdr:row>19</xdr:row>
                    <xdr:rowOff>137160</xdr:rowOff>
                  </from>
                  <to>
                    <xdr:col>14</xdr:col>
                    <xdr:colOff>594360</xdr:colOff>
                    <xdr:row>19</xdr:row>
                    <xdr:rowOff>594360</xdr:rowOff>
                  </to>
                </anchor>
              </controlPr>
            </control>
          </mc:Choice>
        </mc:AlternateContent>
        <mc:AlternateContent xmlns:mc="http://schemas.openxmlformats.org/markup-compatibility/2006">
          <mc:Choice Requires="x14">
            <control shapeId="47165" r:id="rId64" name="Check Box 61">
              <controlPr defaultSize="0" autoFill="0" autoLine="0" autoPict="0">
                <anchor moveWithCells="1">
                  <from>
                    <xdr:col>16</xdr:col>
                    <xdr:colOff>312420</xdr:colOff>
                    <xdr:row>19</xdr:row>
                    <xdr:rowOff>137160</xdr:rowOff>
                  </from>
                  <to>
                    <xdr:col>16</xdr:col>
                    <xdr:colOff>594360</xdr:colOff>
                    <xdr:row>19</xdr:row>
                    <xdr:rowOff>594360</xdr:rowOff>
                  </to>
                </anchor>
              </controlPr>
            </control>
          </mc:Choice>
        </mc:AlternateContent>
        <mc:AlternateContent xmlns:mc="http://schemas.openxmlformats.org/markup-compatibility/2006">
          <mc:Choice Requires="x14">
            <control shapeId="47166" r:id="rId65" name="Check Box 62">
              <controlPr defaultSize="0" autoFill="0" autoLine="0" autoPict="0">
                <anchor moveWithCells="1">
                  <from>
                    <xdr:col>16</xdr:col>
                    <xdr:colOff>312420</xdr:colOff>
                    <xdr:row>19</xdr:row>
                    <xdr:rowOff>137160</xdr:rowOff>
                  </from>
                  <to>
                    <xdr:col>16</xdr:col>
                    <xdr:colOff>594360</xdr:colOff>
                    <xdr:row>19</xdr:row>
                    <xdr:rowOff>594360</xdr:rowOff>
                  </to>
                </anchor>
              </controlPr>
            </control>
          </mc:Choice>
        </mc:AlternateContent>
        <mc:AlternateContent xmlns:mc="http://schemas.openxmlformats.org/markup-compatibility/2006">
          <mc:Choice Requires="x14">
            <control shapeId="47167" r:id="rId66" name="Check Box 63">
              <controlPr defaultSize="0" autoFill="0" autoLine="0" autoPict="0">
                <anchor moveWithCells="1">
                  <from>
                    <xdr:col>18</xdr:col>
                    <xdr:colOff>312420</xdr:colOff>
                    <xdr:row>19</xdr:row>
                    <xdr:rowOff>137160</xdr:rowOff>
                  </from>
                  <to>
                    <xdr:col>18</xdr:col>
                    <xdr:colOff>594360</xdr:colOff>
                    <xdr:row>19</xdr:row>
                    <xdr:rowOff>594360</xdr:rowOff>
                  </to>
                </anchor>
              </controlPr>
            </control>
          </mc:Choice>
        </mc:AlternateContent>
        <mc:AlternateContent xmlns:mc="http://schemas.openxmlformats.org/markup-compatibility/2006">
          <mc:Choice Requires="x14">
            <control shapeId="47168" r:id="rId67" name="Check Box 64">
              <controlPr defaultSize="0" autoFill="0" autoLine="0" autoPict="0">
                <anchor moveWithCells="1">
                  <from>
                    <xdr:col>18</xdr:col>
                    <xdr:colOff>312420</xdr:colOff>
                    <xdr:row>19</xdr:row>
                    <xdr:rowOff>137160</xdr:rowOff>
                  </from>
                  <to>
                    <xdr:col>18</xdr:col>
                    <xdr:colOff>594360</xdr:colOff>
                    <xdr:row>19</xdr:row>
                    <xdr:rowOff>594360</xdr:rowOff>
                  </to>
                </anchor>
              </controlPr>
            </control>
          </mc:Choice>
        </mc:AlternateContent>
        <mc:AlternateContent xmlns:mc="http://schemas.openxmlformats.org/markup-compatibility/2006">
          <mc:Choice Requires="x14">
            <control shapeId="47169" r:id="rId68" name="Check Box 65">
              <controlPr defaultSize="0" autoFill="0" autoLine="0" autoPict="0">
                <anchor moveWithCells="1">
                  <from>
                    <xdr:col>6</xdr:col>
                    <xdr:colOff>312420</xdr:colOff>
                    <xdr:row>19</xdr:row>
                    <xdr:rowOff>137160</xdr:rowOff>
                  </from>
                  <to>
                    <xdr:col>6</xdr:col>
                    <xdr:colOff>594360</xdr:colOff>
                    <xdr:row>19</xdr:row>
                    <xdr:rowOff>594360</xdr:rowOff>
                  </to>
                </anchor>
              </controlPr>
            </control>
          </mc:Choice>
        </mc:AlternateContent>
        <mc:AlternateContent xmlns:mc="http://schemas.openxmlformats.org/markup-compatibility/2006">
          <mc:Choice Requires="x14">
            <control shapeId="47170" r:id="rId69" name="Check Box 66">
              <controlPr defaultSize="0" autoFill="0" autoLine="0" autoPict="0">
                <anchor moveWithCells="1">
                  <from>
                    <xdr:col>8</xdr:col>
                    <xdr:colOff>312420</xdr:colOff>
                    <xdr:row>19</xdr:row>
                    <xdr:rowOff>137160</xdr:rowOff>
                  </from>
                  <to>
                    <xdr:col>8</xdr:col>
                    <xdr:colOff>594360</xdr:colOff>
                    <xdr:row>19</xdr:row>
                    <xdr:rowOff>594360</xdr:rowOff>
                  </to>
                </anchor>
              </controlPr>
            </control>
          </mc:Choice>
        </mc:AlternateContent>
        <mc:AlternateContent xmlns:mc="http://schemas.openxmlformats.org/markup-compatibility/2006">
          <mc:Choice Requires="x14">
            <control shapeId="47171" r:id="rId70" name="Check Box 67">
              <controlPr defaultSize="0" autoFill="0" autoLine="0" autoPict="0">
                <anchor moveWithCells="1">
                  <from>
                    <xdr:col>10</xdr:col>
                    <xdr:colOff>312420</xdr:colOff>
                    <xdr:row>19</xdr:row>
                    <xdr:rowOff>137160</xdr:rowOff>
                  </from>
                  <to>
                    <xdr:col>10</xdr:col>
                    <xdr:colOff>594360</xdr:colOff>
                    <xdr:row>19</xdr:row>
                    <xdr:rowOff>594360</xdr:rowOff>
                  </to>
                </anchor>
              </controlPr>
            </control>
          </mc:Choice>
        </mc:AlternateContent>
        <mc:AlternateContent xmlns:mc="http://schemas.openxmlformats.org/markup-compatibility/2006">
          <mc:Choice Requires="x14">
            <control shapeId="47172" r:id="rId71" name="Check Box 68">
              <controlPr defaultSize="0" autoFill="0" autoLine="0" autoPict="0">
                <anchor moveWithCells="1">
                  <from>
                    <xdr:col>12</xdr:col>
                    <xdr:colOff>312420</xdr:colOff>
                    <xdr:row>19</xdr:row>
                    <xdr:rowOff>137160</xdr:rowOff>
                  </from>
                  <to>
                    <xdr:col>12</xdr:col>
                    <xdr:colOff>594360</xdr:colOff>
                    <xdr:row>19</xdr:row>
                    <xdr:rowOff>594360</xdr:rowOff>
                  </to>
                </anchor>
              </controlPr>
            </control>
          </mc:Choice>
        </mc:AlternateContent>
        <mc:AlternateContent xmlns:mc="http://schemas.openxmlformats.org/markup-compatibility/2006">
          <mc:Choice Requires="x14">
            <control shapeId="47173" r:id="rId72" name="Check Box 69">
              <controlPr defaultSize="0" autoFill="0" autoLine="0" autoPict="0">
                <anchor moveWithCells="1">
                  <from>
                    <xdr:col>14</xdr:col>
                    <xdr:colOff>312420</xdr:colOff>
                    <xdr:row>19</xdr:row>
                    <xdr:rowOff>137160</xdr:rowOff>
                  </from>
                  <to>
                    <xdr:col>14</xdr:col>
                    <xdr:colOff>594360</xdr:colOff>
                    <xdr:row>19</xdr:row>
                    <xdr:rowOff>594360</xdr:rowOff>
                  </to>
                </anchor>
              </controlPr>
            </control>
          </mc:Choice>
        </mc:AlternateContent>
        <mc:AlternateContent xmlns:mc="http://schemas.openxmlformats.org/markup-compatibility/2006">
          <mc:Choice Requires="x14">
            <control shapeId="47174" r:id="rId73" name="Check Box 70">
              <controlPr defaultSize="0" autoFill="0" autoLine="0" autoPict="0">
                <anchor moveWithCells="1">
                  <from>
                    <xdr:col>16</xdr:col>
                    <xdr:colOff>312420</xdr:colOff>
                    <xdr:row>19</xdr:row>
                    <xdr:rowOff>137160</xdr:rowOff>
                  </from>
                  <to>
                    <xdr:col>16</xdr:col>
                    <xdr:colOff>594360</xdr:colOff>
                    <xdr:row>19</xdr:row>
                    <xdr:rowOff>594360</xdr:rowOff>
                  </to>
                </anchor>
              </controlPr>
            </control>
          </mc:Choice>
        </mc:AlternateContent>
        <mc:AlternateContent xmlns:mc="http://schemas.openxmlformats.org/markup-compatibility/2006">
          <mc:Choice Requires="x14">
            <control shapeId="47175" r:id="rId74" name="Check Box 71">
              <controlPr defaultSize="0" autoFill="0" autoLine="0" autoPict="0">
                <anchor moveWithCells="1">
                  <from>
                    <xdr:col>18</xdr:col>
                    <xdr:colOff>312420</xdr:colOff>
                    <xdr:row>19</xdr:row>
                    <xdr:rowOff>137160</xdr:rowOff>
                  </from>
                  <to>
                    <xdr:col>18</xdr:col>
                    <xdr:colOff>594360</xdr:colOff>
                    <xdr:row>19</xdr:row>
                    <xdr:rowOff>594360</xdr:rowOff>
                  </to>
                </anchor>
              </controlPr>
            </control>
          </mc:Choice>
        </mc:AlternateContent>
        <mc:AlternateContent xmlns:mc="http://schemas.openxmlformats.org/markup-compatibility/2006">
          <mc:Choice Requires="x14">
            <control shapeId="47176" r:id="rId75" name="Check Box 72">
              <controlPr defaultSize="0" autoFill="0" autoLine="0" autoPict="0">
                <anchor moveWithCells="1">
                  <from>
                    <xdr:col>6</xdr:col>
                    <xdr:colOff>312420</xdr:colOff>
                    <xdr:row>19</xdr:row>
                    <xdr:rowOff>137160</xdr:rowOff>
                  </from>
                  <to>
                    <xdr:col>6</xdr:col>
                    <xdr:colOff>594360</xdr:colOff>
                    <xdr:row>19</xdr:row>
                    <xdr:rowOff>594360</xdr:rowOff>
                  </to>
                </anchor>
              </controlPr>
            </control>
          </mc:Choice>
        </mc:AlternateContent>
        <mc:AlternateContent xmlns:mc="http://schemas.openxmlformats.org/markup-compatibility/2006">
          <mc:Choice Requires="x14">
            <control shapeId="47177" r:id="rId76" name="Check Box 73">
              <controlPr defaultSize="0" autoFill="0" autoLine="0" autoPict="0">
                <anchor moveWithCells="1">
                  <from>
                    <xdr:col>8</xdr:col>
                    <xdr:colOff>312420</xdr:colOff>
                    <xdr:row>19</xdr:row>
                    <xdr:rowOff>137160</xdr:rowOff>
                  </from>
                  <to>
                    <xdr:col>8</xdr:col>
                    <xdr:colOff>594360</xdr:colOff>
                    <xdr:row>19</xdr:row>
                    <xdr:rowOff>594360</xdr:rowOff>
                  </to>
                </anchor>
              </controlPr>
            </control>
          </mc:Choice>
        </mc:AlternateContent>
        <mc:AlternateContent xmlns:mc="http://schemas.openxmlformats.org/markup-compatibility/2006">
          <mc:Choice Requires="x14">
            <control shapeId="47178" r:id="rId77" name="Check Box 74">
              <controlPr defaultSize="0" autoFill="0" autoLine="0" autoPict="0">
                <anchor moveWithCells="1">
                  <from>
                    <xdr:col>10</xdr:col>
                    <xdr:colOff>312420</xdr:colOff>
                    <xdr:row>19</xdr:row>
                    <xdr:rowOff>137160</xdr:rowOff>
                  </from>
                  <to>
                    <xdr:col>10</xdr:col>
                    <xdr:colOff>594360</xdr:colOff>
                    <xdr:row>19</xdr:row>
                    <xdr:rowOff>594360</xdr:rowOff>
                  </to>
                </anchor>
              </controlPr>
            </control>
          </mc:Choice>
        </mc:AlternateContent>
        <mc:AlternateContent xmlns:mc="http://schemas.openxmlformats.org/markup-compatibility/2006">
          <mc:Choice Requires="x14">
            <control shapeId="47179" r:id="rId78" name="Check Box 75">
              <controlPr defaultSize="0" autoFill="0" autoLine="0" autoPict="0">
                <anchor moveWithCells="1">
                  <from>
                    <xdr:col>12</xdr:col>
                    <xdr:colOff>312420</xdr:colOff>
                    <xdr:row>19</xdr:row>
                    <xdr:rowOff>137160</xdr:rowOff>
                  </from>
                  <to>
                    <xdr:col>12</xdr:col>
                    <xdr:colOff>594360</xdr:colOff>
                    <xdr:row>19</xdr:row>
                    <xdr:rowOff>594360</xdr:rowOff>
                  </to>
                </anchor>
              </controlPr>
            </control>
          </mc:Choice>
        </mc:AlternateContent>
        <mc:AlternateContent xmlns:mc="http://schemas.openxmlformats.org/markup-compatibility/2006">
          <mc:Choice Requires="x14">
            <control shapeId="47180" r:id="rId79" name="Check Box 76">
              <controlPr defaultSize="0" autoFill="0" autoLine="0" autoPict="0">
                <anchor moveWithCells="1">
                  <from>
                    <xdr:col>14</xdr:col>
                    <xdr:colOff>312420</xdr:colOff>
                    <xdr:row>19</xdr:row>
                    <xdr:rowOff>137160</xdr:rowOff>
                  </from>
                  <to>
                    <xdr:col>14</xdr:col>
                    <xdr:colOff>594360</xdr:colOff>
                    <xdr:row>19</xdr:row>
                    <xdr:rowOff>594360</xdr:rowOff>
                  </to>
                </anchor>
              </controlPr>
            </control>
          </mc:Choice>
        </mc:AlternateContent>
        <mc:AlternateContent xmlns:mc="http://schemas.openxmlformats.org/markup-compatibility/2006">
          <mc:Choice Requires="x14">
            <control shapeId="47181" r:id="rId80" name="Check Box 77">
              <controlPr defaultSize="0" autoFill="0" autoLine="0" autoPict="0">
                <anchor moveWithCells="1">
                  <from>
                    <xdr:col>16</xdr:col>
                    <xdr:colOff>312420</xdr:colOff>
                    <xdr:row>19</xdr:row>
                    <xdr:rowOff>137160</xdr:rowOff>
                  </from>
                  <to>
                    <xdr:col>16</xdr:col>
                    <xdr:colOff>594360</xdr:colOff>
                    <xdr:row>19</xdr:row>
                    <xdr:rowOff>594360</xdr:rowOff>
                  </to>
                </anchor>
              </controlPr>
            </control>
          </mc:Choice>
        </mc:AlternateContent>
        <mc:AlternateContent xmlns:mc="http://schemas.openxmlformats.org/markup-compatibility/2006">
          <mc:Choice Requires="x14">
            <control shapeId="47182" r:id="rId81" name="Check Box 78">
              <controlPr defaultSize="0" autoFill="0" autoLine="0" autoPict="0">
                <anchor moveWithCells="1">
                  <from>
                    <xdr:col>18</xdr:col>
                    <xdr:colOff>312420</xdr:colOff>
                    <xdr:row>19</xdr:row>
                    <xdr:rowOff>137160</xdr:rowOff>
                  </from>
                  <to>
                    <xdr:col>18</xdr:col>
                    <xdr:colOff>594360</xdr:colOff>
                    <xdr:row>19</xdr:row>
                    <xdr:rowOff>594360</xdr:rowOff>
                  </to>
                </anchor>
              </controlPr>
            </control>
          </mc:Choice>
        </mc:AlternateContent>
        <mc:AlternateContent xmlns:mc="http://schemas.openxmlformats.org/markup-compatibility/2006">
          <mc:Choice Requires="x14">
            <control shapeId="47183" r:id="rId82" name="Check Box 79">
              <controlPr defaultSize="0" autoFill="0" autoLine="0" autoPict="0">
                <anchor moveWithCells="1">
                  <from>
                    <xdr:col>8</xdr:col>
                    <xdr:colOff>312420</xdr:colOff>
                    <xdr:row>19</xdr:row>
                    <xdr:rowOff>137160</xdr:rowOff>
                  </from>
                  <to>
                    <xdr:col>8</xdr:col>
                    <xdr:colOff>594360</xdr:colOff>
                    <xdr:row>19</xdr:row>
                    <xdr:rowOff>594360</xdr:rowOff>
                  </to>
                </anchor>
              </controlPr>
            </control>
          </mc:Choice>
        </mc:AlternateContent>
        <mc:AlternateContent xmlns:mc="http://schemas.openxmlformats.org/markup-compatibility/2006">
          <mc:Choice Requires="x14">
            <control shapeId="47184" r:id="rId83" name="Check Box 80">
              <controlPr defaultSize="0" autoFill="0" autoLine="0" autoPict="0">
                <anchor moveWithCells="1">
                  <from>
                    <xdr:col>8</xdr:col>
                    <xdr:colOff>312420</xdr:colOff>
                    <xdr:row>19</xdr:row>
                    <xdr:rowOff>137160</xdr:rowOff>
                  </from>
                  <to>
                    <xdr:col>8</xdr:col>
                    <xdr:colOff>594360</xdr:colOff>
                    <xdr:row>19</xdr:row>
                    <xdr:rowOff>594360</xdr:rowOff>
                  </to>
                </anchor>
              </controlPr>
            </control>
          </mc:Choice>
        </mc:AlternateContent>
        <mc:AlternateContent xmlns:mc="http://schemas.openxmlformats.org/markup-compatibility/2006">
          <mc:Choice Requires="x14">
            <control shapeId="47185" r:id="rId84" name="Check Box 81">
              <controlPr defaultSize="0" autoFill="0" autoLine="0" autoPict="0">
                <anchor moveWithCells="1">
                  <from>
                    <xdr:col>8</xdr:col>
                    <xdr:colOff>312420</xdr:colOff>
                    <xdr:row>19</xdr:row>
                    <xdr:rowOff>137160</xdr:rowOff>
                  </from>
                  <to>
                    <xdr:col>8</xdr:col>
                    <xdr:colOff>594360</xdr:colOff>
                    <xdr:row>19</xdr:row>
                    <xdr:rowOff>594360</xdr:rowOff>
                  </to>
                </anchor>
              </controlPr>
            </control>
          </mc:Choice>
        </mc:AlternateContent>
        <mc:AlternateContent xmlns:mc="http://schemas.openxmlformats.org/markup-compatibility/2006">
          <mc:Choice Requires="x14">
            <control shapeId="47186" r:id="rId85" name="Check Box 82">
              <controlPr defaultSize="0" autoFill="0" autoLine="0" autoPict="0">
                <anchor moveWithCells="1">
                  <from>
                    <xdr:col>4</xdr:col>
                    <xdr:colOff>312420</xdr:colOff>
                    <xdr:row>27</xdr:row>
                    <xdr:rowOff>137160</xdr:rowOff>
                  </from>
                  <to>
                    <xdr:col>4</xdr:col>
                    <xdr:colOff>594360</xdr:colOff>
                    <xdr:row>27</xdr:row>
                    <xdr:rowOff>594360</xdr:rowOff>
                  </to>
                </anchor>
              </controlPr>
            </control>
          </mc:Choice>
        </mc:AlternateContent>
        <mc:AlternateContent xmlns:mc="http://schemas.openxmlformats.org/markup-compatibility/2006">
          <mc:Choice Requires="x14">
            <control shapeId="47187" r:id="rId86" name="Check Box 83">
              <controlPr defaultSize="0" autoFill="0" autoLine="0" autoPict="0">
                <anchor moveWithCells="1">
                  <from>
                    <xdr:col>6</xdr:col>
                    <xdr:colOff>312420</xdr:colOff>
                    <xdr:row>27</xdr:row>
                    <xdr:rowOff>137160</xdr:rowOff>
                  </from>
                  <to>
                    <xdr:col>6</xdr:col>
                    <xdr:colOff>594360</xdr:colOff>
                    <xdr:row>27</xdr:row>
                    <xdr:rowOff>594360</xdr:rowOff>
                  </to>
                </anchor>
              </controlPr>
            </control>
          </mc:Choice>
        </mc:AlternateContent>
        <mc:AlternateContent xmlns:mc="http://schemas.openxmlformats.org/markup-compatibility/2006">
          <mc:Choice Requires="x14">
            <control shapeId="47188" r:id="rId87" name="Check Box 84">
              <controlPr defaultSize="0" autoFill="0" autoLine="0" autoPict="0">
                <anchor moveWithCells="1">
                  <from>
                    <xdr:col>8</xdr:col>
                    <xdr:colOff>312420</xdr:colOff>
                    <xdr:row>27</xdr:row>
                    <xdr:rowOff>137160</xdr:rowOff>
                  </from>
                  <to>
                    <xdr:col>8</xdr:col>
                    <xdr:colOff>594360</xdr:colOff>
                    <xdr:row>27</xdr:row>
                    <xdr:rowOff>594360</xdr:rowOff>
                  </to>
                </anchor>
              </controlPr>
            </control>
          </mc:Choice>
        </mc:AlternateContent>
        <mc:AlternateContent xmlns:mc="http://schemas.openxmlformats.org/markup-compatibility/2006">
          <mc:Choice Requires="x14">
            <control shapeId="47189" r:id="rId88" name="Check Box 85">
              <controlPr defaultSize="0" autoFill="0" autoLine="0" autoPict="0">
                <anchor moveWithCells="1">
                  <from>
                    <xdr:col>10</xdr:col>
                    <xdr:colOff>312420</xdr:colOff>
                    <xdr:row>27</xdr:row>
                    <xdr:rowOff>137160</xdr:rowOff>
                  </from>
                  <to>
                    <xdr:col>10</xdr:col>
                    <xdr:colOff>594360</xdr:colOff>
                    <xdr:row>27</xdr:row>
                    <xdr:rowOff>594360</xdr:rowOff>
                  </to>
                </anchor>
              </controlPr>
            </control>
          </mc:Choice>
        </mc:AlternateContent>
        <mc:AlternateContent xmlns:mc="http://schemas.openxmlformats.org/markup-compatibility/2006">
          <mc:Choice Requires="x14">
            <control shapeId="47190" r:id="rId89" name="Check Box 86">
              <controlPr defaultSize="0" autoFill="0" autoLine="0" autoPict="0">
                <anchor moveWithCells="1">
                  <from>
                    <xdr:col>12</xdr:col>
                    <xdr:colOff>312420</xdr:colOff>
                    <xdr:row>27</xdr:row>
                    <xdr:rowOff>137160</xdr:rowOff>
                  </from>
                  <to>
                    <xdr:col>12</xdr:col>
                    <xdr:colOff>594360</xdr:colOff>
                    <xdr:row>27</xdr:row>
                    <xdr:rowOff>594360</xdr:rowOff>
                  </to>
                </anchor>
              </controlPr>
            </control>
          </mc:Choice>
        </mc:AlternateContent>
        <mc:AlternateContent xmlns:mc="http://schemas.openxmlformats.org/markup-compatibility/2006">
          <mc:Choice Requires="x14">
            <control shapeId="47191" r:id="rId90" name="Check Box 87">
              <controlPr defaultSize="0" autoFill="0" autoLine="0" autoPict="0">
                <anchor moveWithCells="1">
                  <from>
                    <xdr:col>14</xdr:col>
                    <xdr:colOff>312420</xdr:colOff>
                    <xdr:row>27</xdr:row>
                    <xdr:rowOff>137160</xdr:rowOff>
                  </from>
                  <to>
                    <xdr:col>14</xdr:col>
                    <xdr:colOff>594360</xdr:colOff>
                    <xdr:row>27</xdr:row>
                    <xdr:rowOff>594360</xdr:rowOff>
                  </to>
                </anchor>
              </controlPr>
            </control>
          </mc:Choice>
        </mc:AlternateContent>
        <mc:AlternateContent xmlns:mc="http://schemas.openxmlformats.org/markup-compatibility/2006">
          <mc:Choice Requires="x14">
            <control shapeId="47192" r:id="rId91" name="Check Box 88">
              <controlPr defaultSize="0" autoFill="0" autoLine="0" autoPict="0">
                <anchor moveWithCells="1">
                  <from>
                    <xdr:col>16</xdr:col>
                    <xdr:colOff>312420</xdr:colOff>
                    <xdr:row>27</xdr:row>
                    <xdr:rowOff>137160</xdr:rowOff>
                  </from>
                  <to>
                    <xdr:col>16</xdr:col>
                    <xdr:colOff>594360</xdr:colOff>
                    <xdr:row>27</xdr:row>
                    <xdr:rowOff>594360</xdr:rowOff>
                  </to>
                </anchor>
              </controlPr>
            </control>
          </mc:Choice>
        </mc:AlternateContent>
        <mc:AlternateContent xmlns:mc="http://schemas.openxmlformats.org/markup-compatibility/2006">
          <mc:Choice Requires="x14">
            <control shapeId="47193" r:id="rId92" name="Check Box 89">
              <controlPr defaultSize="0" autoFill="0" autoLine="0" autoPict="0">
                <anchor moveWithCells="1">
                  <from>
                    <xdr:col>18</xdr:col>
                    <xdr:colOff>312420</xdr:colOff>
                    <xdr:row>27</xdr:row>
                    <xdr:rowOff>137160</xdr:rowOff>
                  </from>
                  <to>
                    <xdr:col>18</xdr:col>
                    <xdr:colOff>594360</xdr:colOff>
                    <xdr:row>27</xdr:row>
                    <xdr:rowOff>594360</xdr:rowOff>
                  </to>
                </anchor>
              </controlPr>
            </control>
          </mc:Choice>
        </mc:AlternateContent>
        <mc:AlternateContent xmlns:mc="http://schemas.openxmlformats.org/markup-compatibility/2006">
          <mc:Choice Requires="x14">
            <control shapeId="47194" r:id="rId93" name="Check Box 90">
              <controlPr defaultSize="0" autoFill="0" autoLine="0" autoPict="0">
                <anchor moveWithCells="1">
                  <from>
                    <xdr:col>10</xdr:col>
                    <xdr:colOff>312420</xdr:colOff>
                    <xdr:row>27</xdr:row>
                    <xdr:rowOff>137160</xdr:rowOff>
                  </from>
                  <to>
                    <xdr:col>10</xdr:col>
                    <xdr:colOff>594360</xdr:colOff>
                    <xdr:row>27</xdr:row>
                    <xdr:rowOff>594360</xdr:rowOff>
                  </to>
                </anchor>
              </controlPr>
            </control>
          </mc:Choice>
        </mc:AlternateContent>
        <mc:AlternateContent xmlns:mc="http://schemas.openxmlformats.org/markup-compatibility/2006">
          <mc:Choice Requires="x14">
            <control shapeId="47195" r:id="rId94" name="Check Box 91">
              <controlPr defaultSize="0" autoFill="0" autoLine="0" autoPict="0">
                <anchor moveWithCells="1">
                  <from>
                    <xdr:col>12</xdr:col>
                    <xdr:colOff>312420</xdr:colOff>
                    <xdr:row>27</xdr:row>
                    <xdr:rowOff>137160</xdr:rowOff>
                  </from>
                  <to>
                    <xdr:col>12</xdr:col>
                    <xdr:colOff>594360</xdr:colOff>
                    <xdr:row>27</xdr:row>
                    <xdr:rowOff>594360</xdr:rowOff>
                  </to>
                </anchor>
              </controlPr>
            </control>
          </mc:Choice>
        </mc:AlternateContent>
        <mc:AlternateContent xmlns:mc="http://schemas.openxmlformats.org/markup-compatibility/2006">
          <mc:Choice Requires="x14">
            <control shapeId="47196" r:id="rId95" name="Check Box 92">
              <controlPr defaultSize="0" autoFill="0" autoLine="0" autoPict="0">
                <anchor moveWithCells="1">
                  <from>
                    <xdr:col>14</xdr:col>
                    <xdr:colOff>312420</xdr:colOff>
                    <xdr:row>27</xdr:row>
                    <xdr:rowOff>137160</xdr:rowOff>
                  </from>
                  <to>
                    <xdr:col>14</xdr:col>
                    <xdr:colOff>594360</xdr:colOff>
                    <xdr:row>27</xdr:row>
                    <xdr:rowOff>594360</xdr:rowOff>
                  </to>
                </anchor>
              </controlPr>
            </control>
          </mc:Choice>
        </mc:AlternateContent>
        <mc:AlternateContent xmlns:mc="http://schemas.openxmlformats.org/markup-compatibility/2006">
          <mc:Choice Requires="x14">
            <control shapeId="47197" r:id="rId96" name="Check Box 93">
              <controlPr defaultSize="0" autoFill="0" autoLine="0" autoPict="0">
                <anchor moveWithCells="1">
                  <from>
                    <xdr:col>14</xdr:col>
                    <xdr:colOff>312420</xdr:colOff>
                    <xdr:row>27</xdr:row>
                    <xdr:rowOff>137160</xdr:rowOff>
                  </from>
                  <to>
                    <xdr:col>14</xdr:col>
                    <xdr:colOff>594360</xdr:colOff>
                    <xdr:row>27</xdr:row>
                    <xdr:rowOff>594360</xdr:rowOff>
                  </to>
                </anchor>
              </controlPr>
            </control>
          </mc:Choice>
        </mc:AlternateContent>
        <mc:AlternateContent xmlns:mc="http://schemas.openxmlformats.org/markup-compatibility/2006">
          <mc:Choice Requires="x14">
            <control shapeId="47198" r:id="rId97" name="Check Box 94">
              <controlPr defaultSize="0" autoFill="0" autoLine="0" autoPict="0">
                <anchor moveWithCells="1">
                  <from>
                    <xdr:col>16</xdr:col>
                    <xdr:colOff>312420</xdr:colOff>
                    <xdr:row>27</xdr:row>
                    <xdr:rowOff>137160</xdr:rowOff>
                  </from>
                  <to>
                    <xdr:col>16</xdr:col>
                    <xdr:colOff>594360</xdr:colOff>
                    <xdr:row>27</xdr:row>
                    <xdr:rowOff>594360</xdr:rowOff>
                  </to>
                </anchor>
              </controlPr>
            </control>
          </mc:Choice>
        </mc:AlternateContent>
        <mc:AlternateContent xmlns:mc="http://schemas.openxmlformats.org/markup-compatibility/2006">
          <mc:Choice Requires="x14">
            <control shapeId="47199" r:id="rId98" name="Check Box 95">
              <controlPr defaultSize="0" autoFill="0" autoLine="0" autoPict="0">
                <anchor moveWithCells="1">
                  <from>
                    <xdr:col>16</xdr:col>
                    <xdr:colOff>312420</xdr:colOff>
                    <xdr:row>27</xdr:row>
                    <xdr:rowOff>137160</xdr:rowOff>
                  </from>
                  <to>
                    <xdr:col>16</xdr:col>
                    <xdr:colOff>594360</xdr:colOff>
                    <xdr:row>27</xdr:row>
                    <xdr:rowOff>594360</xdr:rowOff>
                  </to>
                </anchor>
              </controlPr>
            </control>
          </mc:Choice>
        </mc:AlternateContent>
        <mc:AlternateContent xmlns:mc="http://schemas.openxmlformats.org/markup-compatibility/2006">
          <mc:Choice Requires="x14">
            <control shapeId="47200" r:id="rId99" name="Check Box 96">
              <controlPr defaultSize="0" autoFill="0" autoLine="0" autoPict="0">
                <anchor moveWithCells="1">
                  <from>
                    <xdr:col>18</xdr:col>
                    <xdr:colOff>312420</xdr:colOff>
                    <xdr:row>27</xdr:row>
                    <xdr:rowOff>137160</xdr:rowOff>
                  </from>
                  <to>
                    <xdr:col>18</xdr:col>
                    <xdr:colOff>594360</xdr:colOff>
                    <xdr:row>27</xdr:row>
                    <xdr:rowOff>594360</xdr:rowOff>
                  </to>
                </anchor>
              </controlPr>
            </control>
          </mc:Choice>
        </mc:AlternateContent>
        <mc:AlternateContent xmlns:mc="http://schemas.openxmlformats.org/markup-compatibility/2006">
          <mc:Choice Requires="x14">
            <control shapeId="47201" r:id="rId100" name="Check Box 97">
              <controlPr defaultSize="0" autoFill="0" autoLine="0" autoPict="0">
                <anchor moveWithCells="1">
                  <from>
                    <xdr:col>18</xdr:col>
                    <xdr:colOff>312420</xdr:colOff>
                    <xdr:row>27</xdr:row>
                    <xdr:rowOff>137160</xdr:rowOff>
                  </from>
                  <to>
                    <xdr:col>18</xdr:col>
                    <xdr:colOff>594360</xdr:colOff>
                    <xdr:row>27</xdr:row>
                    <xdr:rowOff>594360</xdr:rowOff>
                  </to>
                </anchor>
              </controlPr>
            </control>
          </mc:Choice>
        </mc:AlternateContent>
        <mc:AlternateContent xmlns:mc="http://schemas.openxmlformats.org/markup-compatibility/2006">
          <mc:Choice Requires="x14">
            <control shapeId="47202" r:id="rId101" name="Check Box 98">
              <controlPr defaultSize="0" autoFill="0" autoLine="0" autoPict="0">
                <anchor moveWithCells="1">
                  <from>
                    <xdr:col>4</xdr:col>
                    <xdr:colOff>312420</xdr:colOff>
                    <xdr:row>30</xdr:row>
                    <xdr:rowOff>137160</xdr:rowOff>
                  </from>
                  <to>
                    <xdr:col>4</xdr:col>
                    <xdr:colOff>594360</xdr:colOff>
                    <xdr:row>30</xdr:row>
                    <xdr:rowOff>594360</xdr:rowOff>
                  </to>
                </anchor>
              </controlPr>
            </control>
          </mc:Choice>
        </mc:AlternateContent>
        <mc:AlternateContent xmlns:mc="http://schemas.openxmlformats.org/markup-compatibility/2006">
          <mc:Choice Requires="x14">
            <control shapeId="47203" r:id="rId102" name="Check Box 99">
              <controlPr defaultSize="0" autoFill="0" autoLine="0" autoPict="0">
                <anchor moveWithCells="1">
                  <from>
                    <xdr:col>6</xdr:col>
                    <xdr:colOff>312420</xdr:colOff>
                    <xdr:row>30</xdr:row>
                    <xdr:rowOff>137160</xdr:rowOff>
                  </from>
                  <to>
                    <xdr:col>6</xdr:col>
                    <xdr:colOff>594360</xdr:colOff>
                    <xdr:row>30</xdr:row>
                    <xdr:rowOff>594360</xdr:rowOff>
                  </to>
                </anchor>
              </controlPr>
            </control>
          </mc:Choice>
        </mc:AlternateContent>
        <mc:AlternateContent xmlns:mc="http://schemas.openxmlformats.org/markup-compatibility/2006">
          <mc:Choice Requires="x14">
            <control shapeId="47204" r:id="rId103" name="Check Box 100">
              <controlPr defaultSize="0" autoFill="0" autoLine="0" autoPict="0">
                <anchor moveWithCells="1">
                  <from>
                    <xdr:col>8</xdr:col>
                    <xdr:colOff>312420</xdr:colOff>
                    <xdr:row>30</xdr:row>
                    <xdr:rowOff>137160</xdr:rowOff>
                  </from>
                  <to>
                    <xdr:col>8</xdr:col>
                    <xdr:colOff>594360</xdr:colOff>
                    <xdr:row>30</xdr:row>
                    <xdr:rowOff>594360</xdr:rowOff>
                  </to>
                </anchor>
              </controlPr>
            </control>
          </mc:Choice>
        </mc:AlternateContent>
        <mc:AlternateContent xmlns:mc="http://schemas.openxmlformats.org/markup-compatibility/2006">
          <mc:Choice Requires="x14">
            <control shapeId="47205" r:id="rId104" name="Check Box 101">
              <controlPr defaultSize="0" autoFill="0" autoLine="0" autoPict="0">
                <anchor moveWithCells="1">
                  <from>
                    <xdr:col>10</xdr:col>
                    <xdr:colOff>312420</xdr:colOff>
                    <xdr:row>30</xdr:row>
                    <xdr:rowOff>137160</xdr:rowOff>
                  </from>
                  <to>
                    <xdr:col>10</xdr:col>
                    <xdr:colOff>594360</xdr:colOff>
                    <xdr:row>30</xdr:row>
                    <xdr:rowOff>594360</xdr:rowOff>
                  </to>
                </anchor>
              </controlPr>
            </control>
          </mc:Choice>
        </mc:AlternateContent>
        <mc:AlternateContent xmlns:mc="http://schemas.openxmlformats.org/markup-compatibility/2006">
          <mc:Choice Requires="x14">
            <control shapeId="47206" r:id="rId105" name="Check Box 102">
              <controlPr defaultSize="0" autoFill="0" autoLine="0" autoPict="0">
                <anchor moveWithCells="1">
                  <from>
                    <xdr:col>12</xdr:col>
                    <xdr:colOff>312420</xdr:colOff>
                    <xdr:row>30</xdr:row>
                    <xdr:rowOff>137160</xdr:rowOff>
                  </from>
                  <to>
                    <xdr:col>12</xdr:col>
                    <xdr:colOff>594360</xdr:colOff>
                    <xdr:row>30</xdr:row>
                    <xdr:rowOff>594360</xdr:rowOff>
                  </to>
                </anchor>
              </controlPr>
            </control>
          </mc:Choice>
        </mc:AlternateContent>
        <mc:AlternateContent xmlns:mc="http://schemas.openxmlformats.org/markup-compatibility/2006">
          <mc:Choice Requires="x14">
            <control shapeId="47207" r:id="rId106" name="Check Box 103">
              <controlPr defaultSize="0" autoFill="0" autoLine="0" autoPict="0">
                <anchor moveWithCells="1">
                  <from>
                    <xdr:col>14</xdr:col>
                    <xdr:colOff>312420</xdr:colOff>
                    <xdr:row>30</xdr:row>
                    <xdr:rowOff>137160</xdr:rowOff>
                  </from>
                  <to>
                    <xdr:col>14</xdr:col>
                    <xdr:colOff>594360</xdr:colOff>
                    <xdr:row>30</xdr:row>
                    <xdr:rowOff>594360</xdr:rowOff>
                  </to>
                </anchor>
              </controlPr>
            </control>
          </mc:Choice>
        </mc:AlternateContent>
        <mc:AlternateContent xmlns:mc="http://schemas.openxmlformats.org/markup-compatibility/2006">
          <mc:Choice Requires="x14">
            <control shapeId="47208" r:id="rId107" name="Check Box 104">
              <controlPr defaultSize="0" autoFill="0" autoLine="0" autoPict="0">
                <anchor moveWithCells="1">
                  <from>
                    <xdr:col>16</xdr:col>
                    <xdr:colOff>312420</xdr:colOff>
                    <xdr:row>30</xdr:row>
                    <xdr:rowOff>137160</xdr:rowOff>
                  </from>
                  <to>
                    <xdr:col>16</xdr:col>
                    <xdr:colOff>594360</xdr:colOff>
                    <xdr:row>30</xdr:row>
                    <xdr:rowOff>594360</xdr:rowOff>
                  </to>
                </anchor>
              </controlPr>
            </control>
          </mc:Choice>
        </mc:AlternateContent>
        <mc:AlternateContent xmlns:mc="http://schemas.openxmlformats.org/markup-compatibility/2006">
          <mc:Choice Requires="x14">
            <control shapeId="47209" r:id="rId108" name="Check Box 105">
              <controlPr defaultSize="0" autoFill="0" autoLine="0" autoPict="0">
                <anchor moveWithCells="1">
                  <from>
                    <xdr:col>18</xdr:col>
                    <xdr:colOff>312420</xdr:colOff>
                    <xdr:row>30</xdr:row>
                    <xdr:rowOff>137160</xdr:rowOff>
                  </from>
                  <to>
                    <xdr:col>18</xdr:col>
                    <xdr:colOff>594360</xdr:colOff>
                    <xdr:row>30</xdr:row>
                    <xdr:rowOff>594360</xdr:rowOff>
                  </to>
                </anchor>
              </controlPr>
            </control>
          </mc:Choice>
        </mc:AlternateContent>
        <mc:AlternateContent xmlns:mc="http://schemas.openxmlformats.org/markup-compatibility/2006">
          <mc:Choice Requires="x14">
            <control shapeId="47210" r:id="rId109" name="Check Box 106">
              <controlPr defaultSize="0" autoFill="0" autoLine="0" autoPict="0">
                <anchor moveWithCells="1">
                  <from>
                    <xdr:col>10</xdr:col>
                    <xdr:colOff>312420</xdr:colOff>
                    <xdr:row>30</xdr:row>
                    <xdr:rowOff>137160</xdr:rowOff>
                  </from>
                  <to>
                    <xdr:col>10</xdr:col>
                    <xdr:colOff>594360</xdr:colOff>
                    <xdr:row>30</xdr:row>
                    <xdr:rowOff>594360</xdr:rowOff>
                  </to>
                </anchor>
              </controlPr>
            </control>
          </mc:Choice>
        </mc:AlternateContent>
        <mc:AlternateContent xmlns:mc="http://schemas.openxmlformats.org/markup-compatibility/2006">
          <mc:Choice Requires="x14">
            <control shapeId="47211" r:id="rId110" name="Check Box 107">
              <controlPr defaultSize="0" autoFill="0" autoLine="0" autoPict="0">
                <anchor moveWithCells="1">
                  <from>
                    <xdr:col>12</xdr:col>
                    <xdr:colOff>312420</xdr:colOff>
                    <xdr:row>30</xdr:row>
                    <xdr:rowOff>137160</xdr:rowOff>
                  </from>
                  <to>
                    <xdr:col>12</xdr:col>
                    <xdr:colOff>594360</xdr:colOff>
                    <xdr:row>30</xdr:row>
                    <xdr:rowOff>594360</xdr:rowOff>
                  </to>
                </anchor>
              </controlPr>
            </control>
          </mc:Choice>
        </mc:AlternateContent>
        <mc:AlternateContent xmlns:mc="http://schemas.openxmlformats.org/markup-compatibility/2006">
          <mc:Choice Requires="x14">
            <control shapeId="47212" r:id="rId111" name="Check Box 108">
              <controlPr defaultSize="0" autoFill="0" autoLine="0" autoPict="0">
                <anchor moveWithCells="1">
                  <from>
                    <xdr:col>14</xdr:col>
                    <xdr:colOff>312420</xdr:colOff>
                    <xdr:row>30</xdr:row>
                    <xdr:rowOff>137160</xdr:rowOff>
                  </from>
                  <to>
                    <xdr:col>14</xdr:col>
                    <xdr:colOff>594360</xdr:colOff>
                    <xdr:row>30</xdr:row>
                    <xdr:rowOff>594360</xdr:rowOff>
                  </to>
                </anchor>
              </controlPr>
            </control>
          </mc:Choice>
        </mc:AlternateContent>
        <mc:AlternateContent xmlns:mc="http://schemas.openxmlformats.org/markup-compatibility/2006">
          <mc:Choice Requires="x14">
            <control shapeId="47213" r:id="rId112" name="Check Box 109">
              <controlPr defaultSize="0" autoFill="0" autoLine="0" autoPict="0">
                <anchor moveWithCells="1">
                  <from>
                    <xdr:col>14</xdr:col>
                    <xdr:colOff>312420</xdr:colOff>
                    <xdr:row>30</xdr:row>
                    <xdr:rowOff>137160</xdr:rowOff>
                  </from>
                  <to>
                    <xdr:col>14</xdr:col>
                    <xdr:colOff>594360</xdr:colOff>
                    <xdr:row>30</xdr:row>
                    <xdr:rowOff>594360</xdr:rowOff>
                  </to>
                </anchor>
              </controlPr>
            </control>
          </mc:Choice>
        </mc:AlternateContent>
        <mc:AlternateContent xmlns:mc="http://schemas.openxmlformats.org/markup-compatibility/2006">
          <mc:Choice Requires="x14">
            <control shapeId="47214" r:id="rId113" name="Check Box 110">
              <controlPr defaultSize="0" autoFill="0" autoLine="0" autoPict="0">
                <anchor moveWithCells="1">
                  <from>
                    <xdr:col>16</xdr:col>
                    <xdr:colOff>312420</xdr:colOff>
                    <xdr:row>30</xdr:row>
                    <xdr:rowOff>137160</xdr:rowOff>
                  </from>
                  <to>
                    <xdr:col>16</xdr:col>
                    <xdr:colOff>594360</xdr:colOff>
                    <xdr:row>30</xdr:row>
                    <xdr:rowOff>594360</xdr:rowOff>
                  </to>
                </anchor>
              </controlPr>
            </control>
          </mc:Choice>
        </mc:AlternateContent>
        <mc:AlternateContent xmlns:mc="http://schemas.openxmlformats.org/markup-compatibility/2006">
          <mc:Choice Requires="x14">
            <control shapeId="47215" r:id="rId114" name="Check Box 111">
              <controlPr defaultSize="0" autoFill="0" autoLine="0" autoPict="0">
                <anchor moveWithCells="1">
                  <from>
                    <xdr:col>16</xdr:col>
                    <xdr:colOff>312420</xdr:colOff>
                    <xdr:row>30</xdr:row>
                    <xdr:rowOff>137160</xdr:rowOff>
                  </from>
                  <to>
                    <xdr:col>16</xdr:col>
                    <xdr:colOff>594360</xdr:colOff>
                    <xdr:row>30</xdr:row>
                    <xdr:rowOff>594360</xdr:rowOff>
                  </to>
                </anchor>
              </controlPr>
            </control>
          </mc:Choice>
        </mc:AlternateContent>
        <mc:AlternateContent xmlns:mc="http://schemas.openxmlformats.org/markup-compatibility/2006">
          <mc:Choice Requires="x14">
            <control shapeId="47216" r:id="rId115" name="Check Box 112">
              <controlPr defaultSize="0" autoFill="0" autoLine="0" autoPict="0">
                <anchor moveWithCells="1">
                  <from>
                    <xdr:col>18</xdr:col>
                    <xdr:colOff>312420</xdr:colOff>
                    <xdr:row>30</xdr:row>
                    <xdr:rowOff>137160</xdr:rowOff>
                  </from>
                  <to>
                    <xdr:col>18</xdr:col>
                    <xdr:colOff>594360</xdr:colOff>
                    <xdr:row>30</xdr:row>
                    <xdr:rowOff>594360</xdr:rowOff>
                  </to>
                </anchor>
              </controlPr>
            </control>
          </mc:Choice>
        </mc:AlternateContent>
        <mc:AlternateContent xmlns:mc="http://schemas.openxmlformats.org/markup-compatibility/2006">
          <mc:Choice Requires="x14">
            <control shapeId="47217" r:id="rId116" name="Check Box 113">
              <controlPr defaultSize="0" autoFill="0" autoLine="0" autoPict="0">
                <anchor moveWithCells="1">
                  <from>
                    <xdr:col>18</xdr:col>
                    <xdr:colOff>312420</xdr:colOff>
                    <xdr:row>30</xdr:row>
                    <xdr:rowOff>137160</xdr:rowOff>
                  </from>
                  <to>
                    <xdr:col>18</xdr:col>
                    <xdr:colOff>594360</xdr:colOff>
                    <xdr:row>30</xdr:row>
                    <xdr:rowOff>594360</xdr:rowOff>
                  </to>
                </anchor>
              </controlPr>
            </control>
          </mc:Choice>
        </mc:AlternateContent>
        <mc:AlternateContent xmlns:mc="http://schemas.openxmlformats.org/markup-compatibility/2006">
          <mc:Choice Requires="x14">
            <control shapeId="47218" r:id="rId117" name="Check Box 114">
              <controlPr defaultSize="0" autoFill="0" autoLine="0" autoPict="0">
                <anchor moveWithCells="1">
                  <from>
                    <xdr:col>6</xdr:col>
                    <xdr:colOff>312420</xdr:colOff>
                    <xdr:row>30</xdr:row>
                    <xdr:rowOff>137160</xdr:rowOff>
                  </from>
                  <to>
                    <xdr:col>6</xdr:col>
                    <xdr:colOff>594360</xdr:colOff>
                    <xdr:row>30</xdr:row>
                    <xdr:rowOff>594360</xdr:rowOff>
                  </to>
                </anchor>
              </controlPr>
            </control>
          </mc:Choice>
        </mc:AlternateContent>
        <mc:AlternateContent xmlns:mc="http://schemas.openxmlformats.org/markup-compatibility/2006">
          <mc:Choice Requires="x14">
            <control shapeId="47219" r:id="rId118" name="Check Box 115">
              <controlPr defaultSize="0" autoFill="0" autoLine="0" autoPict="0">
                <anchor moveWithCells="1">
                  <from>
                    <xdr:col>8</xdr:col>
                    <xdr:colOff>312420</xdr:colOff>
                    <xdr:row>30</xdr:row>
                    <xdr:rowOff>137160</xdr:rowOff>
                  </from>
                  <to>
                    <xdr:col>8</xdr:col>
                    <xdr:colOff>594360</xdr:colOff>
                    <xdr:row>30</xdr:row>
                    <xdr:rowOff>594360</xdr:rowOff>
                  </to>
                </anchor>
              </controlPr>
            </control>
          </mc:Choice>
        </mc:AlternateContent>
        <mc:AlternateContent xmlns:mc="http://schemas.openxmlformats.org/markup-compatibility/2006">
          <mc:Choice Requires="x14">
            <control shapeId="47220" r:id="rId119" name="Check Box 116">
              <controlPr defaultSize="0" autoFill="0" autoLine="0" autoPict="0">
                <anchor moveWithCells="1">
                  <from>
                    <xdr:col>10</xdr:col>
                    <xdr:colOff>312420</xdr:colOff>
                    <xdr:row>30</xdr:row>
                    <xdr:rowOff>137160</xdr:rowOff>
                  </from>
                  <to>
                    <xdr:col>10</xdr:col>
                    <xdr:colOff>594360</xdr:colOff>
                    <xdr:row>30</xdr:row>
                    <xdr:rowOff>594360</xdr:rowOff>
                  </to>
                </anchor>
              </controlPr>
            </control>
          </mc:Choice>
        </mc:AlternateContent>
        <mc:AlternateContent xmlns:mc="http://schemas.openxmlformats.org/markup-compatibility/2006">
          <mc:Choice Requires="x14">
            <control shapeId="47221" r:id="rId120" name="Check Box 117">
              <controlPr defaultSize="0" autoFill="0" autoLine="0" autoPict="0">
                <anchor moveWithCells="1">
                  <from>
                    <xdr:col>12</xdr:col>
                    <xdr:colOff>312420</xdr:colOff>
                    <xdr:row>30</xdr:row>
                    <xdr:rowOff>137160</xdr:rowOff>
                  </from>
                  <to>
                    <xdr:col>12</xdr:col>
                    <xdr:colOff>594360</xdr:colOff>
                    <xdr:row>30</xdr:row>
                    <xdr:rowOff>594360</xdr:rowOff>
                  </to>
                </anchor>
              </controlPr>
            </control>
          </mc:Choice>
        </mc:AlternateContent>
        <mc:AlternateContent xmlns:mc="http://schemas.openxmlformats.org/markup-compatibility/2006">
          <mc:Choice Requires="x14">
            <control shapeId="47222" r:id="rId121" name="Check Box 118">
              <controlPr defaultSize="0" autoFill="0" autoLine="0" autoPict="0">
                <anchor moveWithCells="1">
                  <from>
                    <xdr:col>14</xdr:col>
                    <xdr:colOff>312420</xdr:colOff>
                    <xdr:row>30</xdr:row>
                    <xdr:rowOff>137160</xdr:rowOff>
                  </from>
                  <to>
                    <xdr:col>14</xdr:col>
                    <xdr:colOff>594360</xdr:colOff>
                    <xdr:row>30</xdr:row>
                    <xdr:rowOff>594360</xdr:rowOff>
                  </to>
                </anchor>
              </controlPr>
            </control>
          </mc:Choice>
        </mc:AlternateContent>
        <mc:AlternateContent xmlns:mc="http://schemas.openxmlformats.org/markup-compatibility/2006">
          <mc:Choice Requires="x14">
            <control shapeId="47223" r:id="rId122" name="Check Box 119">
              <controlPr defaultSize="0" autoFill="0" autoLine="0" autoPict="0">
                <anchor moveWithCells="1">
                  <from>
                    <xdr:col>16</xdr:col>
                    <xdr:colOff>312420</xdr:colOff>
                    <xdr:row>30</xdr:row>
                    <xdr:rowOff>137160</xdr:rowOff>
                  </from>
                  <to>
                    <xdr:col>16</xdr:col>
                    <xdr:colOff>594360</xdr:colOff>
                    <xdr:row>30</xdr:row>
                    <xdr:rowOff>594360</xdr:rowOff>
                  </to>
                </anchor>
              </controlPr>
            </control>
          </mc:Choice>
        </mc:AlternateContent>
        <mc:AlternateContent xmlns:mc="http://schemas.openxmlformats.org/markup-compatibility/2006">
          <mc:Choice Requires="x14">
            <control shapeId="47224" r:id="rId123" name="Check Box 120">
              <controlPr defaultSize="0" autoFill="0" autoLine="0" autoPict="0">
                <anchor moveWithCells="1">
                  <from>
                    <xdr:col>18</xdr:col>
                    <xdr:colOff>312420</xdr:colOff>
                    <xdr:row>30</xdr:row>
                    <xdr:rowOff>137160</xdr:rowOff>
                  </from>
                  <to>
                    <xdr:col>18</xdr:col>
                    <xdr:colOff>594360</xdr:colOff>
                    <xdr:row>30</xdr:row>
                    <xdr:rowOff>594360</xdr:rowOff>
                  </to>
                </anchor>
              </controlPr>
            </control>
          </mc:Choice>
        </mc:AlternateContent>
        <mc:AlternateContent xmlns:mc="http://schemas.openxmlformats.org/markup-compatibility/2006">
          <mc:Choice Requires="x14">
            <control shapeId="47225" r:id="rId124" name="Check Box 121">
              <controlPr defaultSize="0" autoFill="0" autoLine="0" autoPict="0">
                <anchor moveWithCells="1">
                  <from>
                    <xdr:col>6</xdr:col>
                    <xdr:colOff>312420</xdr:colOff>
                    <xdr:row>30</xdr:row>
                    <xdr:rowOff>137160</xdr:rowOff>
                  </from>
                  <to>
                    <xdr:col>6</xdr:col>
                    <xdr:colOff>594360</xdr:colOff>
                    <xdr:row>30</xdr:row>
                    <xdr:rowOff>594360</xdr:rowOff>
                  </to>
                </anchor>
              </controlPr>
            </control>
          </mc:Choice>
        </mc:AlternateContent>
        <mc:AlternateContent xmlns:mc="http://schemas.openxmlformats.org/markup-compatibility/2006">
          <mc:Choice Requires="x14">
            <control shapeId="47226" r:id="rId125" name="Check Box 122">
              <controlPr defaultSize="0" autoFill="0" autoLine="0" autoPict="0">
                <anchor moveWithCells="1">
                  <from>
                    <xdr:col>8</xdr:col>
                    <xdr:colOff>312420</xdr:colOff>
                    <xdr:row>30</xdr:row>
                    <xdr:rowOff>137160</xdr:rowOff>
                  </from>
                  <to>
                    <xdr:col>8</xdr:col>
                    <xdr:colOff>594360</xdr:colOff>
                    <xdr:row>30</xdr:row>
                    <xdr:rowOff>594360</xdr:rowOff>
                  </to>
                </anchor>
              </controlPr>
            </control>
          </mc:Choice>
        </mc:AlternateContent>
        <mc:AlternateContent xmlns:mc="http://schemas.openxmlformats.org/markup-compatibility/2006">
          <mc:Choice Requires="x14">
            <control shapeId="47227" r:id="rId126" name="Check Box 123">
              <controlPr defaultSize="0" autoFill="0" autoLine="0" autoPict="0">
                <anchor moveWithCells="1">
                  <from>
                    <xdr:col>10</xdr:col>
                    <xdr:colOff>312420</xdr:colOff>
                    <xdr:row>30</xdr:row>
                    <xdr:rowOff>137160</xdr:rowOff>
                  </from>
                  <to>
                    <xdr:col>10</xdr:col>
                    <xdr:colOff>594360</xdr:colOff>
                    <xdr:row>30</xdr:row>
                    <xdr:rowOff>594360</xdr:rowOff>
                  </to>
                </anchor>
              </controlPr>
            </control>
          </mc:Choice>
        </mc:AlternateContent>
        <mc:AlternateContent xmlns:mc="http://schemas.openxmlformats.org/markup-compatibility/2006">
          <mc:Choice Requires="x14">
            <control shapeId="47228" r:id="rId127" name="Check Box 124">
              <controlPr defaultSize="0" autoFill="0" autoLine="0" autoPict="0">
                <anchor moveWithCells="1">
                  <from>
                    <xdr:col>12</xdr:col>
                    <xdr:colOff>312420</xdr:colOff>
                    <xdr:row>30</xdr:row>
                    <xdr:rowOff>137160</xdr:rowOff>
                  </from>
                  <to>
                    <xdr:col>12</xdr:col>
                    <xdr:colOff>594360</xdr:colOff>
                    <xdr:row>30</xdr:row>
                    <xdr:rowOff>594360</xdr:rowOff>
                  </to>
                </anchor>
              </controlPr>
            </control>
          </mc:Choice>
        </mc:AlternateContent>
        <mc:AlternateContent xmlns:mc="http://schemas.openxmlformats.org/markup-compatibility/2006">
          <mc:Choice Requires="x14">
            <control shapeId="47229" r:id="rId128" name="Check Box 125">
              <controlPr defaultSize="0" autoFill="0" autoLine="0" autoPict="0">
                <anchor moveWithCells="1">
                  <from>
                    <xdr:col>14</xdr:col>
                    <xdr:colOff>312420</xdr:colOff>
                    <xdr:row>30</xdr:row>
                    <xdr:rowOff>137160</xdr:rowOff>
                  </from>
                  <to>
                    <xdr:col>14</xdr:col>
                    <xdr:colOff>594360</xdr:colOff>
                    <xdr:row>30</xdr:row>
                    <xdr:rowOff>594360</xdr:rowOff>
                  </to>
                </anchor>
              </controlPr>
            </control>
          </mc:Choice>
        </mc:AlternateContent>
        <mc:AlternateContent xmlns:mc="http://schemas.openxmlformats.org/markup-compatibility/2006">
          <mc:Choice Requires="x14">
            <control shapeId="47230" r:id="rId129" name="Check Box 126">
              <controlPr defaultSize="0" autoFill="0" autoLine="0" autoPict="0">
                <anchor moveWithCells="1">
                  <from>
                    <xdr:col>16</xdr:col>
                    <xdr:colOff>312420</xdr:colOff>
                    <xdr:row>30</xdr:row>
                    <xdr:rowOff>137160</xdr:rowOff>
                  </from>
                  <to>
                    <xdr:col>16</xdr:col>
                    <xdr:colOff>594360</xdr:colOff>
                    <xdr:row>30</xdr:row>
                    <xdr:rowOff>594360</xdr:rowOff>
                  </to>
                </anchor>
              </controlPr>
            </control>
          </mc:Choice>
        </mc:AlternateContent>
        <mc:AlternateContent xmlns:mc="http://schemas.openxmlformats.org/markup-compatibility/2006">
          <mc:Choice Requires="x14">
            <control shapeId="47231" r:id="rId130" name="Check Box 127">
              <controlPr defaultSize="0" autoFill="0" autoLine="0" autoPict="0">
                <anchor moveWithCells="1">
                  <from>
                    <xdr:col>18</xdr:col>
                    <xdr:colOff>312420</xdr:colOff>
                    <xdr:row>30</xdr:row>
                    <xdr:rowOff>137160</xdr:rowOff>
                  </from>
                  <to>
                    <xdr:col>18</xdr:col>
                    <xdr:colOff>594360</xdr:colOff>
                    <xdr:row>30</xdr:row>
                    <xdr:rowOff>594360</xdr:rowOff>
                  </to>
                </anchor>
              </controlPr>
            </control>
          </mc:Choice>
        </mc:AlternateContent>
        <mc:AlternateContent xmlns:mc="http://schemas.openxmlformats.org/markup-compatibility/2006">
          <mc:Choice Requires="x14">
            <control shapeId="47232" r:id="rId131" name="Check Box 128">
              <controlPr defaultSize="0" autoFill="0" autoLine="0" autoPict="0">
                <anchor moveWithCells="1">
                  <from>
                    <xdr:col>4</xdr:col>
                    <xdr:colOff>312420</xdr:colOff>
                    <xdr:row>32</xdr:row>
                    <xdr:rowOff>137160</xdr:rowOff>
                  </from>
                  <to>
                    <xdr:col>4</xdr:col>
                    <xdr:colOff>594360</xdr:colOff>
                    <xdr:row>32</xdr:row>
                    <xdr:rowOff>594360</xdr:rowOff>
                  </to>
                </anchor>
              </controlPr>
            </control>
          </mc:Choice>
        </mc:AlternateContent>
        <mc:AlternateContent xmlns:mc="http://schemas.openxmlformats.org/markup-compatibility/2006">
          <mc:Choice Requires="x14">
            <control shapeId="47233" r:id="rId132" name="Check Box 129">
              <controlPr defaultSize="0" autoFill="0" autoLine="0" autoPict="0">
                <anchor moveWithCells="1">
                  <from>
                    <xdr:col>6</xdr:col>
                    <xdr:colOff>312420</xdr:colOff>
                    <xdr:row>32</xdr:row>
                    <xdr:rowOff>137160</xdr:rowOff>
                  </from>
                  <to>
                    <xdr:col>6</xdr:col>
                    <xdr:colOff>594360</xdr:colOff>
                    <xdr:row>32</xdr:row>
                    <xdr:rowOff>594360</xdr:rowOff>
                  </to>
                </anchor>
              </controlPr>
            </control>
          </mc:Choice>
        </mc:AlternateContent>
        <mc:AlternateContent xmlns:mc="http://schemas.openxmlformats.org/markup-compatibility/2006">
          <mc:Choice Requires="x14">
            <control shapeId="47234" r:id="rId133" name="Check Box 130">
              <controlPr defaultSize="0" autoFill="0" autoLine="0" autoPict="0">
                <anchor moveWithCells="1">
                  <from>
                    <xdr:col>8</xdr:col>
                    <xdr:colOff>312420</xdr:colOff>
                    <xdr:row>32</xdr:row>
                    <xdr:rowOff>137160</xdr:rowOff>
                  </from>
                  <to>
                    <xdr:col>8</xdr:col>
                    <xdr:colOff>594360</xdr:colOff>
                    <xdr:row>32</xdr:row>
                    <xdr:rowOff>594360</xdr:rowOff>
                  </to>
                </anchor>
              </controlPr>
            </control>
          </mc:Choice>
        </mc:AlternateContent>
        <mc:AlternateContent xmlns:mc="http://schemas.openxmlformats.org/markup-compatibility/2006">
          <mc:Choice Requires="x14">
            <control shapeId="47235" r:id="rId134" name="Check Box 131">
              <controlPr defaultSize="0" autoFill="0" autoLine="0" autoPict="0">
                <anchor moveWithCells="1">
                  <from>
                    <xdr:col>10</xdr:col>
                    <xdr:colOff>312420</xdr:colOff>
                    <xdr:row>32</xdr:row>
                    <xdr:rowOff>137160</xdr:rowOff>
                  </from>
                  <to>
                    <xdr:col>10</xdr:col>
                    <xdr:colOff>594360</xdr:colOff>
                    <xdr:row>32</xdr:row>
                    <xdr:rowOff>594360</xdr:rowOff>
                  </to>
                </anchor>
              </controlPr>
            </control>
          </mc:Choice>
        </mc:AlternateContent>
        <mc:AlternateContent xmlns:mc="http://schemas.openxmlformats.org/markup-compatibility/2006">
          <mc:Choice Requires="x14">
            <control shapeId="47236" r:id="rId135" name="Check Box 132">
              <controlPr defaultSize="0" autoFill="0" autoLine="0" autoPict="0">
                <anchor moveWithCells="1">
                  <from>
                    <xdr:col>12</xdr:col>
                    <xdr:colOff>312420</xdr:colOff>
                    <xdr:row>32</xdr:row>
                    <xdr:rowOff>137160</xdr:rowOff>
                  </from>
                  <to>
                    <xdr:col>12</xdr:col>
                    <xdr:colOff>594360</xdr:colOff>
                    <xdr:row>32</xdr:row>
                    <xdr:rowOff>594360</xdr:rowOff>
                  </to>
                </anchor>
              </controlPr>
            </control>
          </mc:Choice>
        </mc:AlternateContent>
        <mc:AlternateContent xmlns:mc="http://schemas.openxmlformats.org/markup-compatibility/2006">
          <mc:Choice Requires="x14">
            <control shapeId="47237" r:id="rId136" name="Check Box 133">
              <controlPr defaultSize="0" autoFill="0" autoLine="0" autoPict="0">
                <anchor moveWithCells="1">
                  <from>
                    <xdr:col>14</xdr:col>
                    <xdr:colOff>312420</xdr:colOff>
                    <xdr:row>32</xdr:row>
                    <xdr:rowOff>137160</xdr:rowOff>
                  </from>
                  <to>
                    <xdr:col>14</xdr:col>
                    <xdr:colOff>594360</xdr:colOff>
                    <xdr:row>32</xdr:row>
                    <xdr:rowOff>594360</xdr:rowOff>
                  </to>
                </anchor>
              </controlPr>
            </control>
          </mc:Choice>
        </mc:AlternateContent>
        <mc:AlternateContent xmlns:mc="http://schemas.openxmlformats.org/markup-compatibility/2006">
          <mc:Choice Requires="x14">
            <control shapeId="47238" r:id="rId137" name="Check Box 134">
              <controlPr defaultSize="0" autoFill="0" autoLine="0" autoPict="0">
                <anchor moveWithCells="1">
                  <from>
                    <xdr:col>16</xdr:col>
                    <xdr:colOff>312420</xdr:colOff>
                    <xdr:row>32</xdr:row>
                    <xdr:rowOff>137160</xdr:rowOff>
                  </from>
                  <to>
                    <xdr:col>16</xdr:col>
                    <xdr:colOff>594360</xdr:colOff>
                    <xdr:row>32</xdr:row>
                    <xdr:rowOff>594360</xdr:rowOff>
                  </to>
                </anchor>
              </controlPr>
            </control>
          </mc:Choice>
        </mc:AlternateContent>
        <mc:AlternateContent xmlns:mc="http://schemas.openxmlformats.org/markup-compatibility/2006">
          <mc:Choice Requires="x14">
            <control shapeId="47239" r:id="rId138" name="Check Box 135">
              <controlPr defaultSize="0" autoFill="0" autoLine="0" autoPict="0">
                <anchor moveWithCells="1">
                  <from>
                    <xdr:col>18</xdr:col>
                    <xdr:colOff>312420</xdr:colOff>
                    <xdr:row>32</xdr:row>
                    <xdr:rowOff>137160</xdr:rowOff>
                  </from>
                  <to>
                    <xdr:col>18</xdr:col>
                    <xdr:colOff>594360</xdr:colOff>
                    <xdr:row>32</xdr:row>
                    <xdr:rowOff>594360</xdr:rowOff>
                  </to>
                </anchor>
              </controlPr>
            </control>
          </mc:Choice>
        </mc:AlternateContent>
        <mc:AlternateContent xmlns:mc="http://schemas.openxmlformats.org/markup-compatibility/2006">
          <mc:Choice Requires="x14">
            <control shapeId="47240" r:id="rId139" name="Check Box 136">
              <controlPr defaultSize="0" autoFill="0" autoLine="0" autoPict="0">
                <anchor moveWithCells="1">
                  <from>
                    <xdr:col>10</xdr:col>
                    <xdr:colOff>312420</xdr:colOff>
                    <xdr:row>32</xdr:row>
                    <xdr:rowOff>137160</xdr:rowOff>
                  </from>
                  <to>
                    <xdr:col>10</xdr:col>
                    <xdr:colOff>594360</xdr:colOff>
                    <xdr:row>32</xdr:row>
                    <xdr:rowOff>594360</xdr:rowOff>
                  </to>
                </anchor>
              </controlPr>
            </control>
          </mc:Choice>
        </mc:AlternateContent>
        <mc:AlternateContent xmlns:mc="http://schemas.openxmlformats.org/markup-compatibility/2006">
          <mc:Choice Requires="x14">
            <control shapeId="47241" r:id="rId140" name="Check Box 137">
              <controlPr defaultSize="0" autoFill="0" autoLine="0" autoPict="0">
                <anchor moveWithCells="1">
                  <from>
                    <xdr:col>12</xdr:col>
                    <xdr:colOff>312420</xdr:colOff>
                    <xdr:row>32</xdr:row>
                    <xdr:rowOff>137160</xdr:rowOff>
                  </from>
                  <to>
                    <xdr:col>12</xdr:col>
                    <xdr:colOff>594360</xdr:colOff>
                    <xdr:row>32</xdr:row>
                    <xdr:rowOff>594360</xdr:rowOff>
                  </to>
                </anchor>
              </controlPr>
            </control>
          </mc:Choice>
        </mc:AlternateContent>
        <mc:AlternateContent xmlns:mc="http://schemas.openxmlformats.org/markup-compatibility/2006">
          <mc:Choice Requires="x14">
            <control shapeId="47242" r:id="rId141" name="Check Box 138">
              <controlPr defaultSize="0" autoFill="0" autoLine="0" autoPict="0">
                <anchor moveWithCells="1">
                  <from>
                    <xdr:col>14</xdr:col>
                    <xdr:colOff>312420</xdr:colOff>
                    <xdr:row>32</xdr:row>
                    <xdr:rowOff>137160</xdr:rowOff>
                  </from>
                  <to>
                    <xdr:col>14</xdr:col>
                    <xdr:colOff>594360</xdr:colOff>
                    <xdr:row>32</xdr:row>
                    <xdr:rowOff>594360</xdr:rowOff>
                  </to>
                </anchor>
              </controlPr>
            </control>
          </mc:Choice>
        </mc:AlternateContent>
        <mc:AlternateContent xmlns:mc="http://schemas.openxmlformats.org/markup-compatibility/2006">
          <mc:Choice Requires="x14">
            <control shapeId="47243" r:id="rId142" name="Check Box 139">
              <controlPr defaultSize="0" autoFill="0" autoLine="0" autoPict="0">
                <anchor moveWithCells="1">
                  <from>
                    <xdr:col>14</xdr:col>
                    <xdr:colOff>312420</xdr:colOff>
                    <xdr:row>32</xdr:row>
                    <xdr:rowOff>137160</xdr:rowOff>
                  </from>
                  <to>
                    <xdr:col>14</xdr:col>
                    <xdr:colOff>594360</xdr:colOff>
                    <xdr:row>32</xdr:row>
                    <xdr:rowOff>594360</xdr:rowOff>
                  </to>
                </anchor>
              </controlPr>
            </control>
          </mc:Choice>
        </mc:AlternateContent>
        <mc:AlternateContent xmlns:mc="http://schemas.openxmlformats.org/markup-compatibility/2006">
          <mc:Choice Requires="x14">
            <control shapeId="47244" r:id="rId143" name="Check Box 140">
              <controlPr defaultSize="0" autoFill="0" autoLine="0" autoPict="0">
                <anchor moveWithCells="1">
                  <from>
                    <xdr:col>16</xdr:col>
                    <xdr:colOff>312420</xdr:colOff>
                    <xdr:row>32</xdr:row>
                    <xdr:rowOff>137160</xdr:rowOff>
                  </from>
                  <to>
                    <xdr:col>16</xdr:col>
                    <xdr:colOff>594360</xdr:colOff>
                    <xdr:row>32</xdr:row>
                    <xdr:rowOff>594360</xdr:rowOff>
                  </to>
                </anchor>
              </controlPr>
            </control>
          </mc:Choice>
        </mc:AlternateContent>
        <mc:AlternateContent xmlns:mc="http://schemas.openxmlformats.org/markup-compatibility/2006">
          <mc:Choice Requires="x14">
            <control shapeId="47245" r:id="rId144" name="Check Box 141">
              <controlPr defaultSize="0" autoFill="0" autoLine="0" autoPict="0">
                <anchor moveWithCells="1">
                  <from>
                    <xdr:col>16</xdr:col>
                    <xdr:colOff>312420</xdr:colOff>
                    <xdr:row>32</xdr:row>
                    <xdr:rowOff>137160</xdr:rowOff>
                  </from>
                  <to>
                    <xdr:col>16</xdr:col>
                    <xdr:colOff>594360</xdr:colOff>
                    <xdr:row>32</xdr:row>
                    <xdr:rowOff>594360</xdr:rowOff>
                  </to>
                </anchor>
              </controlPr>
            </control>
          </mc:Choice>
        </mc:AlternateContent>
        <mc:AlternateContent xmlns:mc="http://schemas.openxmlformats.org/markup-compatibility/2006">
          <mc:Choice Requires="x14">
            <control shapeId="47246" r:id="rId145" name="Check Box 142">
              <controlPr defaultSize="0" autoFill="0" autoLine="0" autoPict="0">
                <anchor moveWithCells="1">
                  <from>
                    <xdr:col>18</xdr:col>
                    <xdr:colOff>312420</xdr:colOff>
                    <xdr:row>32</xdr:row>
                    <xdr:rowOff>137160</xdr:rowOff>
                  </from>
                  <to>
                    <xdr:col>18</xdr:col>
                    <xdr:colOff>594360</xdr:colOff>
                    <xdr:row>32</xdr:row>
                    <xdr:rowOff>594360</xdr:rowOff>
                  </to>
                </anchor>
              </controlPr>
            </control>
          </mc:Choice>
        </mc:AlternateContent>
        <mc:AlternateContent xmlns:mc="http://schemas.openxmlformats.org/markup-compatibility/2006">
          <mc:Choice Requires="x14">
            <control shapeId="47247" r:id="rId146" name="Check Box 143">
              <controlPr defaultSize="0" autoFill="0" autoLine="0" autoPict="0">
                <anchor moveWithCells="1">
                  <from>
                    <xdr:col>18</xdr:col>
                    <xdr:colOff>312420</xdr:colOff>
                    <xdr:row>32</xdr:row>
                    <xdr:rowOff>137160</xdr:rowOff>
                  </from>
                  <to>
                    <xdr:col>18</xdr:col>
                    <xdr:colOff>594360</xdr:colOff>
                    <xdr:row>32</xdr:row>
                    <xdr:rowOff>594360</xdr:rowOff>
                  </to>
                </anchor>
              </controlPr>
            </control>
          </mc:Choice>
        </mc:AlternateContent>
        <mc:AlternateContent xmlns:mc="http://schemas.openxmlformats.org/markup-compatibility/2006">
          <mc:Choice Requires="x14">
            <control shapeId="47248" r:id="rId147" name="Check Box 144">
              <controlPr defaultSize="0" autoFill="0" autoLine="0" autoPict="0">
                <anchor moveWithCells="1">
                  <from>
                    <xdr:col>6</xdr:col>
                    <xdr:colOff>312420</xdr:colOff>
                    <xdr:row>32</xdr:row>
                    <xdr:rowOff>137160</xdr:rowOff>
                  </from>
                  <to>
                    <xdr:col>6</xdr:col>
                    <xdr:colOff>594360</xdr:colOff>
                    <xdr:row>32</xdr:row>
                    <xdr:rowOff>594360</xdr:rowOff>
                  </to>
                </anchor>
              </controlPr>
            </control>
          </mc:Choice>
        </mc:AlternateContent>
        <mc:AlternateContent xmlns:mc="http://schemas.openxmlformats.org/markup-compatibility/2006">
          <mc:Choice Requires="x14">
            <control shapeId="47249" r:id="rId148" name="Check Box 145">
              <controlPr defaultSize="0" autoFill="0" autoLine="0" autoPict="0">
                <anchor moveWithCells="1">
                  <from>
                    <xdr:col>8</xdr:col>
                    <xdr:colOff>312420</xdr:colOff>
                    <xdr:row>32</xdr:row>
                    <xdr:rowOff>137160</xdr:rowOff>
                  </from>
                  <to>
                    <xdr:col>8</xdr:col>
                    <xdr:colOff>594360</xdr:colOff>
                    <xdr:row>32</xdr:row>
                    <xdr:rowOff>594360</xdr:rowOff>
                  </to>
                </anchor>
              </controlPr>
            </control>
          </mc:Choice>
        </mc:AlternateContent>
        <mc:AlternateContent xmlns:mc="http://schemas.openxmlformats.org/markup-compatibility/2006">
          <mc:Choice Requires="x14">
            <control shapeId="47250" r:id="rId149" name="Check Box 146">
              <controlPr defaultSize="0" autoFill="0" autoLine="0" autoPict="0">
                <anchor moveWithCells="1">
                  <from>
                    <xdr:col>10</xdr:col>
                    <xdr:colOff>312420</xdr:colOff>
                    <xdr:row>32</xdr:row>
                    <xdr:rowOff>137160</xdr:rowOff>
                  </from>
                  <to>
                    <xdr:col>10</xdr:col>
                    <xdr:colOff>594360</xdr:colOff>
                    <xdr:row>32</xdr:row>
                    <xdr:rowOff>594360</xdr:rowOff>
                  </to>
                </anchor>
              </controlPr>
            </control>
          </mc:Choice>
        </mc:AlternateContent>
        <mc:AlternateContent xmlns:mc="http://schemas.openxmlformats.org/markup-compatibility/2006">
          <mc:Choice Requires="x14">
            <control shapeId="47251" r:id="rId150" name="Check Box 147">
              <controlPr defaultSize="0" autoFill="0" autoLine="0" autoPict="0">
                <anchor moveWithCells="1">
                  <from>
                    <xdr:col>12</xdr:col>
                    <xdr:colOff>312420</xdr:colOff>
                    <xdr:row>32</xdr:row>
                    <xdr:rowOff>137160</xdr:rowOff>
                  </from>
                  <to>
                    <xdr:col>12</xdr:col>
                    <xdr:colOff>594360</xdr:colOff>
                    <xdr:row>32</xdr:row>
                    <xdr:rowOff>594360</xdr:rowOff>
                  </to>
                </anchor>
              </controlPr>
            </control>
          </mc:Choice>
        </mc:AlternateContent>
        <mc:AlternateContent xmlns:mc="http://schemas.openxmlformats.org/markup-compatibility/2006">
          <mc:Choice Requires="x14">
            <control shapeId="47252" r:id="rId151" name="Check Box 148">
              <controlPr defaultSize="0" autoFill="0" autoLine="0" autoPict="0">
                <anchor moveWithCells="1">
                  <from>
                    <xdr:col>14</xdr:col>
                    <xdr:colOff>312420</xdr:colOff>
                    <xdr:row>32</xdr:row>
                    <xdr:rowOff>137160</xdr:rowOff>
                  </from>
                  <to>
                    <xdr:col>14</xdr:col>
                    <xdr:colOff>594360</xdr:colOff>
                    <xdr:row>32</xdr:row>
                    <xdr:rowOff>594360</xdr:rowOff>
                  </to>
                </anchor>
              </controlPr>
            </control>
          </mc:Choice>
        </mc:AlternateContent>
        <mc:AlternateContent xmlns:mc="http://schemas.openxmlformats.org/markup-compatibility/2006">
          <mc:Choice Requires="x14">
            <control shapeId="47253" r:id="rId152" name="Check Box 149">
              <controlPr defaultSize="0" autoFill="0" autoLine="0" autoPict="0">
                <anchor moveWithCells="1">
                  <from>
                    <xdr:col>16</xdr:col>
                    <xdr:colOff>312420</xdr:colOff>
                    <xdr:row>32</xdr:row>
                    <xdr:rowOff>137160</xdr:rowOff>
                  </from>
                  <to>
                    <xdr:col>16</xdr:col>
                    <xdr:colOff>594360</xdr:colOff>
                    <xdr:row>32</xdr:row>
                    <xdr:rowOff>594360</xdr:rowOff>
                  </to>
                </anchor>
              </controlPr>
            </control>
          </mc:Choice>
        </mc:AlternateContent>
        <mc:AlternateContent xmlns:mc="http://schemas.openxmlformats.org/markup-compatibility/2006">
          <mc:Choice Requires="x14">
            <control shapeId="47254" r:id="rId153" name="Check Box 150">
              <controlPr defaultSize="0" autoFill="0" autoLine="0" autoPict="0">
                <anchor moveWithCells="1">
                  <from>
                    <xdr:col>18</xdr:col>
                    <xdr:colOff>312420</xdr:colOff>
                    <xdr:row>32</xdr:row>
                    <xdr:rowOff>137160</xdr:rowOff>
                  </from>
                  <to>
                    <xdr:col>18</xdr:col>
                    <xdr:colOff>594360</xdr:colOff>
                    <xdr:row>32</xdr:row>
                    <xdr:rowOff>594360</xdr:rowOff>
                  </to>
                </anchor>
              </controlPr>
            </control>
          </mc:Choice>
        </mc:AlternateContent>
        <mc:AlternateContent xmlns:mc="http://schemas.openxmlformats.org/markup-compatibility/2006">
          <mc:Choice Requires="x14">
            <control shapeId="47255" r:id="rId154" name="Check Box 151">
              <controlPr defaultSize="0" autoFill="0" autoLine="0" autoPict="0">
                <anchor moveWithCells="1">
                  <from>
                    <xdr:col>6</xdr:col>
                    <xdr:colOff>312420</xdr:colOff>
                    <xdr:row>32</xdr:row>
                    <xdr:rowOff>137160</xdr:rowOff>
                  </from>
                  <to>
                    <xdr:col>6</xdr:col>
                    <xdr:colOff>594360</xdr:colOff>
                    <xdr:row>32</xdr:row>
                    <xdr:rowOff>594360</xdr:rowOff>
                  </to>
                </anchor>
              </controlPr>
            </control>
          </mc:Choice>
        </mc:AlternateContent>
        <mc:AlternateContent xmlns:mc="http://schemas.openxmlformats.org/markup-compatibility/2006">
          <mc:Choice Requires="x14">
            <control shapeId="47256" r:id="rId155" name="Check Box 152">
              <controlPr defaultSize="0" autoFill="0" autoLine="0" autoPict="0">
                <anchor moveWithCells="1">
                  <from>
                    <xdr:col>8</xdr:col>
                    <xdr:colOff>312420</xdr:colOff>
                    <xdr:row>32</xdr:row>
                    <xdr:rowOff>137160</xdr:rowOff>
                  </from>
                  <to>
                    <xdr:col>8</xdr:col>
                    <xdr:colOff>594360</xdr:colOff>
                    <xdr:row>32</xdr:row>
                    <xdr:rowOff>594360</xdr:rowOff>
                  </to>
                </anchor>
              </controlPr>
            </control>
          </mc:Choice>
        </mc:AlternateContent>
        <mc:AlternateContent xmlns:mc="http://schemas.openxmlformats.org/markup-compatibility/2006">
          <mc:Choice Requires="x14">
            <control shapeId="47257" r:id="rId156" name="Check Box 153">
              <controlPr defaultSize="0" autoFill="0" autoLine="0" autoPict="0">
                <anchor moveWithCells="1">
                  <from>
                    <xdr:col>10</xdr:col>
                    <xdr:colOff>312420</xdr:colOff>
                    <xdr:row>32</xdr:row>
                    <xdr:rowOff>137160</xdr:rowOff>
                  </from>
                  <to>
                    <xdr:col>10</xdr:col>
                    <xdr:colOff>594360</xdr:colOff>
                    <xdr:row>32</xdr:row>
                    <xdr:rowOff>594360</xdr:rowOff>
                  </to>
                </anchor>
              </controlPr>
            </control>
          </mc:Choice>
        </mc:AlternateContent>
        <mc:AlternateContent xmlns:mc="http://schemas.openxmlformats.org/markup-compatibility/2006">
          <mc:Choice Requires="x14">
            <control shapeId="47258" r:id="rId157" name="Check Box 154">
              <controlPr defaultSize="0" autoFill="0" autoLine="0" autoPict="0">
                <anchor moveWithCells="1">
                  <from>
                    <xdr:col>12</xdr:col>
                    <xdr:colOff>312420</xdr:colOff>
                    <xdr:row>32</xdr:row>
                    <xdr:rowOff>137160</xdr:rowOff>
                  </from>
                  <to>
                    <xdr:col>12</xdr:col>
                    <xdr:colOff>594360</xdr:colOff>
                    <xdr:row>32</xdr:row>
                    <xdr:rowOff>594360</xdr:rowOff>
                  </to>
                </anchor>
              </controlPr>
            </control>
          </mc:Choice>
        </mc:AlternateContent>
        <mc:AlternateContent xmlns:mc="http://schemas.openxmlformats.org/markup-compatibility/2006">
          <mc:Choice Requires="x14">
            <control shapeId="47259" r:id="rId158" name="Check Box 155">
              <controlPr defaultSize="0" autoFill="0" autoLine="0" autoPict="0">
                <anchor moveWithCells="1">
                  <from>
                    <xdr:col>14</xdr:col>
                    <xdr:colOff>312420</xdr:colOff>
                    <xdr:row>32</xdr:row>
                    <xdr:rowOff>137160</xdr:rowOff>
                  </from>
                  <to>
                    <xdr:col>14</xdr:col>
                    <xdr:colOff>594360</xdr:colOff>
                    <xdr:row>32</xdr:row>
                    <xdr:rowOff>594360</xdr:rowOff>
                  </to>
                </anchor>
              </controlPr>
            </control>
          </mc:Choice>
        </mc:AlternateContent>
        <mc:AlternateContent xmlns:mc="http://schemas.openxmlformats.org/markup-compatibility/2006">
          <mc:Choice Requires="x14">
            <control shapeId="47260" r:id="rId159" name="Check Box 156">
              <controlPr defaultSize="0" autoFill="0" autoLine="0" autoPict="0">
                <anchor moveWithCells="1">
                  <from>
                    <xdr:col>16</xdr:col>
                    <xdr:colOff>312420</xdr:colOff>
                    <xdr:row>32</xdr:row>
                    <xdr:rowOff>137160</xdr:rowOff>
                  </from>
                  <to>
                    <xdr:col>16</xdr:col>
                    <xdr:colOff>594360</xdr:colOff>
                    <xdr:row>32</xdr:row>
                    <xdr:rowOff>594360</xdr:rowOff>
                  </to>
                </anchor>
              </controlPr>
            </control>
          </mc:Choice>
        </mc:AlternateContent>
        <mc:AlternateContent xmlns:mc="http://schemas.openxmlformats.org/markup-compatibility/2006">
          <mc:Choice Requires="x14">
            <control shapeId="47261" r:id="rId160" name="Check Box 157">
              <controlPr defaultSize="0" autoFill="0" autoLine="0" autoPict="0">
                <anchor moveWithCells="1">
                  <from>
                    <xdr:col>18</xdr:col>
                    <xdr:colOff>312420</xdr:colOff>
                    <xdr:row>32</xdr:row>
                    <xdr:rowOff>137160</xdr:rowOff>
                  </from>
                  <to>
                    <xdr:col>18</xdr:col>
                    <xdr:colOff>594360</xdr:colOff>
                    <xdr:row>32</xdr:row>
                    <xdr:rowOff>594360</xdr:rowOff>
                  </to>
                </anchor>
              </controlPr>
            </control>
          </mc:Choice>
        </mc:AlternateContent>
        <mc:AlternateContent xmlns:mc="http://schemas.openxmlformats.org/markup-compatibility/2006">
          <mc:Choice Requires="x14">
            <control shapeId="47262" r:id="rId161" name="Check Box 158">
              <controlPr defaultSize="0" autoFill="0" autoLine="0" autoPict="0">
                <anchor moveWithCells="1">
                  <from>
                    <xdr:col>8</xdr:col>
                    <xdr:colOff>312420</xdr:colOff>
                    <xdr:row>32</xdr:row>
                    <xdr:rowOff>137160</xdr:rowOff>
                  </from>
                  <to>
                    <xdr:col>8</xdr:col>
                    <xdr:colOff>594360</xdr:colOff>
                    <xdr:row>32</xdr:row>
                    <xdr:rowOff>594360</xdr:rowOff>
                  </to>
                </anchor>
              </controlPr>
            </control>
          </mc:Choice>
        </mc:AlternateContent>
        <mc:AlternateContent xmlns:mc="http://schemas.openxmlformats.org/markup-compatibility/2006">
          <mc:Choice Requires="x14">
            <control shapeId="47263" r:id="rId162" name="Check Box 159">
              <controlPr defaultSize="0" autoFill="0" autoLine="0" autoPict="0">
                <anchor moveWithCells="1">
                  <from>
                    <xdr:col>8</xdr:col>
                    <xdr:colOff>312420</xdr:colOff>
                    <xdr:row>32</xdr:row>
                    <xdr:rowOff>137160</xdr:rowOff>
                  </from>
                  <to>
                    <xdr:col>8</xdr:col>
                    <xdr:colOff>594360</xdr:colOff>
                    <xdr:row>32</xdr:row>
                    <xdr:rowOff>594360</xdr:rowOff>
                  </to>
                </anchor>
              </controlPr>
            </control>
          </mc:Choice>
        </mc:AlternateContent>
        <mc:AlternateContent xmlns:mc="http://schemas.openxmlformats.org/markup-compatibility/2006">
          <mc:Choice Requires="x14">
            <control shapeId="47264" r:id="rId163" name="Check Box 160">
              <controlPr defaultSize="0" autoFill="0" autoLine="0" autoPict="0">
                <anchor moveWithCells="1">
                  <from>
                    <xdr:col>8</xdr:col>
                    <xdr:colOff>312420</xdr:colOff>
                    <xdr:row>32</xdr:row>
                    <xdr:rowOff>137160</xdr:rowOff>
                  </from>
                  <to>
                    <xdr:col>8</xdr:col>
                    <xdr:colOff>594360</xdr:colOff>
                    <xdr:row>32</xdr:row>
                    <xdr:rowOff>594360</xdr:rowOff>
                  </to>
                </anchor>
              </controlPr>
            </control>
          </mc:Choice>
        </mc:AlternateContent>
        <mc:AlternateContent xmlns:mc="http://schemas.openxmlformats.org/markup-compatibility/2006">
          <mc:Choice Requires="x14">
            <control shapeId="47265" r:id="rId164" name="Check Box 161">
              <controlPr defaultSize="0" autoFill="0" autoLine="0" autoPict="0">
                <anchor moveWithCells="1">
                  <from>
                    <xdr:col>8</xdr:col>
                    <xdr:colOff>335280</xdr:colOff>
                    <xdr:row>8</xdr:row>
                    <xdr:rowOff>160020</xdr:rowOff>
                  </from>
                  <to>
                    <xdr:col>9</xdr:col>
                    <xdr:colOff>0</xdr:colOff>
                    <xdr:row>8</xdr:row>
                    <xdr:rowOff>563880</xdr:rowOff>
                  </to>
                </anchor>
              </controlPr>
            </control>
          </mc:Choice>
        </mc:AlternateContent>
        <mc:AlternateContent xmlns:mc="http://schemas.openxmlformats.org/markup-compatibility/2006">
          <mc:Choice Requires="x14">
            <control shapeId="47266" r:id="rId165" name="Check Box 162">
              <controlPr defaultSize="0" autoFill="0" autoLine="0" autoPict="0">
                <anchor moveWithCells="1">
                  <from>
                    <xdr:col>21</xdr:col>
                    <xdr:colOff>670560</xdr:colOff>
                    <xdr:row>8</xdr:row>
                    <xdr:rowOff>190500</xdr:rowOff>
                  </from>
                  <to>
                    <xdr:col>21</xdr:col>
                    <xdr:colOff>1173480</xdr:colOff>
                    <xdr:row>8</xdr:row>
                    <xdr:rowOff>579120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3826A71B-D686-4EB2-A0E7-73011E8A0B31}">
          <x14:formula1>
            <xm:f>DATA!$AE$2:$AE$34</xm:f>
          </x14:formula1>
          <xm:sqref>E12:P12 E25:P25</xm:sqref>
        </x14:dataValidation>
        <x14:dataValidation type="list" allowBlank="1" showInputMessage="1" showErrorMessage="1" xr:uid="{24F3CF88-E072-4445-B191-EF98101ED029}">
          <x14:formula1>
            <xm:f>DATA!$G$2:$G$3</xm:f>
          </x14:formula1>
          <xm:sqref>E34:T34 E21:T21 U39:U48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7"/>
  <dimension ref="A1:BC34"/>
  <sheetViews>
    <sheetView zoomScale="61" zoomScaleNormal="100" workbookViewId="0">
      <selection activeCell="F2" sqref="F2:F16"/>
    </sheetView>
  </sheetViews>
  <sheetFormatPr baseColWidth="10" defaultColWidth="11" defaultRowHeight="15.6"/>
  <cols>
    <col min="2" max="2" width="35.5" bestFit="1" customWidth="1"/>
    <col min="3" max="3" width="26.19921875" bestFit="1" customWidth="1"/>
    <col min="4" max="4" width="25" bestFit="1" customWidth="1"/>
    <col min="5" max="7" width="55.5" customWidth="1"/>
    <col min="8" max="8" width="7" bestFit="1" customWidth="1"/>
    <col min="9" max="9" width="22.5" bestFit="1" customWidth="1"/>
    <col min="11" max="11" width="31.5" bestFit="1" customWidth="1"/>
    <col min="12" max="12" width="47" bestFit="1" customWidth="1"/>
    <col min="14" max="14" width="37" bestFit="1" customWidth="1"/>
    <col min="23" max="23" width="15.5" bestFit="1" customWidth="1"/>
    <col min="24" max="24" width="21" customWidth="1"/>
    <col min="26" max="26" width="13.5" bestFit="1" customWidth="1"/>
    <col min="27" max="27" width="14.69921875" bestFit="1" customWidth="1"/>
    <col min="28" max="28" width="76.5" bestFit="1" customWidth="1"/>
    <col min="29" max="29" width="16.5" bestFit="1" customWidth="1"/>
    <col min="31" max="31" width="32.5" bestFit="1" customWidth="1"/>
    <col min="34" max="34" width="22" customWidth="1"/>
    <col min="38" max="38" width="31.5" bestFit="1" customWidth="1"/>
    <col min="40" max="40" width="18.5" bestFit="1" customWidth="1"/>
    <col min="41" max="41" width="19.5" bestFit="1" customWidth="1"/>
    <col min="42" max="42" width="18" bestFit="1" customWidth="1"/>
    <col min="43" max="43" width="19.19921875" bestFit="1" customWidth="1"/>
    <col min="44" max="44" width="59.5" bestFit="1" customWidth="1"/>
    <col min="45" max="45" width="10.5" bestFit="1" customWidth="1"/>
    <col min="46" max="46" width="16.69921875" bestFit="1" customWidth="1"/>
    <col min="47" max="47" width="64" bestFit="1" customWidth="1"/>
    <col min="48" max="48" width="42.5" bestFit="1" customWidth="1"/>
    <col min="49" max="49" width="16.69921875" bestFit="1" customWidth="1"/>
    <col min="50" max="50" width="34" bestFit="1" customWidth="1"/>
    <col min="51" max="51" width="41.19921875" bestFit="1" customWidth="1"/>
    <col min="53" max="53" width="26" bestFit="1" customWidth="1"/>
    <col min="54" max="54" width="28.19921875" bestFit="1" customWidth="1"/>
  </cols>
  <sheetData>
    <row r="1" spans="1:55" ht="46.8">
      <c r="A1" t="s">
        <v>1</v>
      </c>
      <c r="B1" t="s">
        <v>9</v>
      </c>
      <c r="C1" t="s">
        <v>10</v>
      </c>
      <c r="D1" t="s">
        <v>11</v>
      </c>
      <c r="E1" t="s">
        <v>15</v>
      </c>
      <c r="F1" t="s">
        <v>16</v>
      </c>
      <c r="G1" t="s">
        <v>21</v>
      </c>
      <c r="H1" t="s">
        <v>24</v>
      </c>
      <c r="I1" t="s">
        <v>32</v>
      </c>
      <c r="J1" t="s">
        <v>37</v>
      </c>
      <c r="K1" t="s">
        <v>46</v>
      </c>
      <c r="L1" t="s">
        <v>60</v>
      </c>
      <c r="M1" t="s">
        <v>61</v>
      </c>
      <c r="N1" t="s">
        <v>66</v>
      </c>
      <c r="O1" t="s">
        <v>95</v>
      </c>
      <c r="P1" t="s">
        <v>100</v>
      </c>
      <c r="Q1" t="s">
        <v>101</v>
      </c>
      <c r="R1" t="s">
        <v>102</v>
      </c>
      <c r="S1" t="s">
        <v>104</v>
      </c>
      <c r="T1" t="s">
        <v>109</v>
      </c>
      <c r="U1" t="s">
        <v>115</v>
      </c>
      <c r="V1" t="s">
        <v>103</v>
      </c>
      <c r="W1" t="s">
        <v>120</v>
      </c>
      <c r="X1" t="s">
        <v>128</v>
      </c>
      <c r="Y1" t="s">
        <v>134</v>
      </c>
      <c r="Z1" t="s">
        <v>141</v>
      </c>
      <c r="AA1" t="s">
        <v>142</v>
      </c>
      <c r="AB1" t="s">
        <v>143</v>
      </c>
      <c r="AC1" t="s">
        <v>145</v>
      </c>
      <c r="AE1" t="s">
        <v>148</v>
      </c>
      <c r="AJ1" s="2" t="s">
        <v>149</v>
      </c>
      <c r="AL1" t="s">
        <v>382</v>
      </c>
      <c r="AN1" t="s">
        <v>392</v>
      </c>
      <c r="AO1" t="s">
        <v>393</v>
      </c>
      <c r="AP1" t="s">
        <v>398</v>
      </c>
      <c r="AQ1" t="s">
        <v>333</v>
      </c>
      <c r="AR1" t="s">
        <v>403</v>
      </c>
      <c r="AS1" t="s">
        <v>401</v>
      </c>
      <c r="AT1" t="s">
        <v>410</v>
      </c>
      <c r="AU1" t="s">
        <v>416</v>
      </c>
      <c r="AV1" t="s">
        <v>421</v>
      </c>
      <c r="AW1" t="s">
        <v>424</v>
      </c>
      <c r="AX1" t="s">
        <v>427</v>
      </c>
      <c r="AY1" t="s">
        <v>74</v>
      </c>
      <c r="BB1" t="s">
        <v>435</v>
      </c>
      <c r="BC1" s="1" t="s">
        <v>440</v>
      </c>
    </row>
    <row r="2" spans="1:55" ht="16.2" customHeight="1">
      <c r="A2" s="2" t="s">
        <v>2</v>
      </c>
      <c r="B2" t="s">
        <v>5</v>
      </c>
      <c r="C2" t="s">
        <v>326</v>
      </c>
      <c r="D2" t="s">
        <v>330</v>
      </c>
      <c r="E2" t="s">
        <v>33</v>
      </c>
      <c r="F2" t="s">
        <v>44</v>
      </c>
      <c r="G2" t="s">
        <v>36</v>
      </c>
      <c r="H2" t="s">
        <v>27</v>
      </c>
      <c r="I2" t="s">
        <v>41</v>
      </c>
      <c r="J2" t="s">
        <v>38</v>
      </c>
      <c r="K2" s="3" t="s">
        <v>51</v>
      </c>
      <c r="L2" s="6" t="s">
        <v>310</v>
      </c>
      <c r="M2" s="21">
        <v>175</v>
      </c>
      <c r="N2" t="s">
        <v>323</v>
      </c>
      <c r="O2" t="s">
        <v>333</v>
      </c>
      <c r="P2" t="s">
        <v>298</v>
      </c>
      <c r="Q2" t="s">
        <v>301</v>
      </c>
      <c r="R2" t="s">
        <v>335</v>
      </c>
      <c r="S2" t="s">
        <v>338</v>
      </c>
      <c r="T2" t="s">
        <v>110</v>
      </c>
      <c r="U2" t="s">
        <v>341</v>
      </c>
      <c r="V2" t="s">
        <v>306</v>
      </c>
      <c r="W2" t="s">
        <v>346</v>
      </c>
      <c r="X2" s="12" t="s">
        <v>355</v>
      </c>
      <c r="Y2" s="13" t="s">
        <v>110</v>
      </c>
      <c r="Z2" t="s">
        <v>144</v>
      </c>
      <c r="AA2" s="11" t="s">
        <v>371</v>
      </c>
      <c r="AB2" t="s">
        <v>292</v>
      </c>
      <c r="AC2" t="s">
        <v>146</v>
      </c>
      <c r="AE2" s="14" t="s">
        <v>159</v>
      </c>
      <c r="AJ2" s="15" t="s">
        <v>156</v>
      </c>
      <c r="AL2" t="s">
        <v>383</v>
      </c>
      <c r="AN2" t="s">
        <v>417</v>
      </c>
      <c r="AO2" s="19" t="s">
        <v>44</v>
      </c>
      <c r="AP2" t="s">
        <v>399</v>
      </c>
      <c r="AQ2" t="s">
        <v>402</v>
      </c>
      <c r="AR2" s="1" t="s">
        <v>400</v>
      </c>
      <c r="AS2" t="s">
        <v>404</v>
      </c>
      <c r="AT2" t="s">
        <v>408</v>
      </c>
      <c r="AU2" t="s">
        <v>413</v>
      </c>
      <c r="AV2" t="s">
        <v>36</v>
      </c>
      <c r="AW2" t="s">
        <v>36</v>
      </c>
      <c r="AX2" t="s">
        <v>428</v>
      </c>
      <c r="AY2" t="s">
        <v>432</v>
      </c>
      <c r="BA2" t="s">
        <v>36</v>
      </c>
      <c r="BB2" t="s">
        <v>439</v>
      </c>
      <c r="BC2" s="1" t="s">
        <v>442</v>
      </c>
    </row>
    <row r="3" spans="1:55" ht="16.2" customHeight="1">
      <c r="A3" s="2" t="s">
        <v>3</v>
      </c>
      <c r="B3" t="s">
        <v>6</v>
      </c>
      <c r="C3" t="s">
        <v>327</v>
      </c>
      <c r="D3" t="s">
        <v>331</v>
      </c>
      <c r="E3" t="s">
        <v>34</v>
      </c>
      <c r="F3" t="s">
        <v>812</v>
      </c>
      <c r="G3" t="s">
        <v>22</v>
      </c>
      <c r="H3" t="s">
        <v>28</v>
      </c>
      <c r="I3" t="s">
        <v>42</v>
      </c>
      <c r="J3" t="s">
        <v>39</v>
      </c>
      <c r="K3" s="4" t="s">
        <v>52</v>
      </c>
      <c r="L3" s="7" t="s">
        <v>311</v>
      </c>
      <c r="M3" s="22">
        <v>200</v>
      </c>
      <c r="N3" t="s">
        <v>324</v>
      </c>
      <c r="O3" t="s">
        <v>334</v>
      </c>
      <c r="P3" t="s">
        <v>299</v>
      </c>
      <c r="Q3" t="s">
        <v>302</v>
      </c>
      <c r="R3" t="s">
        <v>593</v>
      </c>
      <c r="S3" t="s">
        <v>339</v>
      </c>
      <c r="T3" t="s">
        <v>111</v>
      </c>
      <c r="U3" t="s">
        <v>342</v>
      </c>
      <c r="V3" t="s">
        <v>344</v>
      </c>
      <c r="W3" t="s">
        <v>347</v>
      </c>
      <c r="X3" s="12" t="s">
        <v>356</v>
      </c>
      <c r="Y3" s="13" t="s">
        <v>111</v>
      </c>
      <c r="Z3" s="10" t="s">
        <v>368</v>
      </c>
      <c r="AA3" s="11" t="s">
        <v>372</v>
      </c>
      <c r="AB3" t="s">
        <v>293</v>
      </c>
      <c r="AC3" t="s">
        <v>144</v>
      </c>
      <c r="AE3" s="14" t="s">
        <v>160</v>
      </c>
      <c r="AJ3" t="s">
        <v>150</v>
      </c>
      <c r="AL3" t="s">
        <v>384</v>
      </c>
      <c r="AN3" t="s">
        <v>418</v>
      </c>
      <c r="AO3" s="19" t="s">
        <v>47</v>
      </c>
      <c r="AR3" t="s">
        <v>405</v>
      </c>
      <c r="AT3" t="s">
        <v>411</v>
      </c>
      <c r="AU3" s="18" t="s">
        <v>414</v>
      </c>
      <c r="AV3" t="s">
        <v>422</v>
      </c>
      <c r="AW3" t="s">
        <v>425</v>
      </c>
      <c r="AX3" t="s">
        <v>429</v>
      </c>
      <c r="AY3" t="s">
        <v>433</v>
      </c>
      <c r="BA3" t="s">
        <v>422</v>
      </c>
      <c r="BB3" t="s">
        <v>436</v>
      </c>
      <c r="BC3" s="1" t="s">
        <v>441</v>
      </c>
    </row>
    <row r="4" spans="1:55" ht="16.2" customHeight="1">
      <c r="A4" s="2" t="s">
        <v>4</v>
      </c>
      <c r="B4" t="s">
        <v>7</v>
      </c>
      <c r="C4" t="s">
        <v>328</v>
      </c>
      <c r="D4" t="s">
        <v>12</v>
      </c>
      <c r="E4" t="s">
        <v>35</v>
      </c>
      <c r="F4" t="s">
        <v>19</v>
      </c>
      <c r="G4" t="s">
        <v>23</v>
      </c>
      <c r="H4" t="s">
        <v>29</v>
      </c>
      <c r="I4" t="s">
        <v>43</v>
      </c>
      <c r="J4" t="s">
        <v>40</v>
      </c>
      <c r="K4" s="4" t="s">
        <v>53</v>
      </c>
      <c r="L4" s="7" t="s">
        <v>312</v>
      </c>
      <c r="M4" s="22">
        <v>200</v>
      </c>
      <c r="N4" t="s">
        <v>325</v>
      </c>
      <c r="P4" t="s">
        <v>300</v>
      </c>
      <c r="Q4" t="s">
        <v>303</v>
      </c>
      <c r="R4" t="s">
        <v>336</v>
      </c>
      <c r="S4" t="s">
        <v>340</v>
      </c>
      <c r="T4" t="s">
        <v>112</v>
      </c>
      <c r="U4" t="s">
        <v>343</v>
      </c>
      <c r="V4" t="s">
        <v>345</v>
      </c>
      <c r="W4" t="s">
        <v>122</v>
      </c>
      <c r="X4" s="12" t="s">
        <v>357</v>
      </c>
      <c r="Y4" s="13" t="s">
        <v>135</v>
      </c>
      <c r="Z4" s="10" t="s">
        <v>369</v>
      </c>
      <c r="AA4" s="11" t="s">
        <v>373</v>
      </c>
      <c r="AB4" t="s">
        <v>294</v>
      </c>
      <c r="AC4" t="s">
        <v>147</v>
      </c>
      <c r="AE4" s="14" t="s">
        <v>161</v>
      </c>
      <c r="AJ4" t="s">
        <v>151</v>
      </c>
      <c r="AL4" t="s">
        <v>385</v>
      </c>
      <c r="AO4" s="19" t="s">
        <v>19</v>
      </c>
      <c r="AR4" t="s">
        <v>406</v>
      </c>
      <c r="AT4" t="s">
        <v>412</v>
      </c>
      <c r="AU4" s="18" t="s">
        <v>415</v>
      </c>
      <c r="AV4" t="s">
        <v>423</v>
      </c>
      <c r="AW4" t="s">
        <v>422</v>
      </c>
      <c r="AX4" t="s">
        <v>430</v>
      </c>
      <c r="AY4" t="s">
        <v>434</v>
      </c>
      <c r="BA4" t="s">
        <v>431</v>
      </c>
      <c r="BB4" t="s">
        <v>437</v>
      </c>
    </row>
    <row r="5" spans="1:55" ht="16.2" customHeight="1">
      <c r="A5" s="2" t="s">
        <v>585</v>
      </c>
      <c r="B5" t="s">
        <v>13</v>
      </c>
      <c r="C5" t="s">
        <v>329</v>
      </c>
      <c r="D5" t="s">
        <v>332</v>
      </c>
      <c r="E5" t="s">
        <v>20</v>
      </c>
      <c r="F5" t="s">
        <v>813</v>
      </c>
      <c r="H5" t="s">
        <v>30</v>
      </c>
      <c r="J5" t="s">
        <v>8</v>
      </c>
      <c r="K5" s="3" t="s">
        <v>44</v>
      </c>
      <c r="L5" s="8" t="s">
        <v>313</v>
      </c>
      <c r="M5" s="21">
        <v>350</v>
      </c>
      <c r="Q5" t="s">
        <v>304</v>
      </c>
      <c r="R5" t="s">
        <v>337</v>
      </c>
      <c r="T5" t="s">
        <v>113</v>
      </c>
      <c r="U5" t="s">
        <v>8</v>
      </c>
      <c r="W5" t="s">
        <v>348</v>
      </c>
      <c r="X5" s="12" t="s">
        <v>358</v>
      </c>
      <c r="Y5" s="13" t="s">
        <v>136</v>
      </c>
      <c r="Z5" s="10" t="s">
        <v>370</v>
      </c>
      <c r="AA5" s="11"/>
      <c r="AB5" t="s">
        <v>295</v>
      </c>
      <c r="AE5" s="14" t="s">
        <v>162</v>
      </c>
      <c r="AJ5" t="s">
        <v>152</v>
      </c>
      <c r="AL5" t="s">
        <v>23</v>
      </c>
      <c r="AO5" s="20" t="s">
        <v>394</v>
      </c>
      <c r="AR5" t="s">
        <v>407</v>
      </c>
      <c r="AW5" t="s">
        <v>426</v>
      </c>
      <c r="AX5" t="s">
        <v>426</v>
      </c>
      <c r="BB5" t="s">
        <v>438</v>
      </c>
    </row>
    <row r="6" spans="1:55" ht="16.2" customHeight="1">
      <c r="A6" s="2" t="s">
        <v>713</v>
      </c>
      <c r="B6" t="s">
        <v>14</v>
      </c>
      <c r="E6" t="s">
        <v>23</v>
      </c>
      <c r="F6" t="s">
        <v>814</v>
      </c>
      <c r="H6" t="s">
        <v>31</v>
      </c>
      <c r="K6" s="5" t="s">
        <v>47</v>
      </c>
      <c r="L6" s="8" t="s">
        <v>314</v>
      </c>
      <c r="M6" s="23">
        <v>450</v>
      </c>
      <c r="Q6" t="s">
        <v>305</v>
      </c>
      <c r="T6" t="s">
        <v>114</v>
      </c>
      <c r="W6" t="s">
        <v>349</v>
      </c>
      <c r="X6" s="12" t="s">
        <v>359</v>
      </c>
      <c r="Y6" s="13" t="s">
        <v>137</v>
      </c>
      <c r="Z6" s="10" t="s">
        <v>8</v>
      </c>
      <c r="AA6" s="11"/>
      <c r="AB6" t="s">
        <v>296</v>
      </c>
      <c r="AE6" t="s">
        <v>163</v>
      </c>
      <c r="AJ6" t="s">
        <v>153</v>
      </c>
      <c r="AO6" s="20" t="s">
        <v>395</v>
      </c>
    </row>
    <row r="7" spans="1:55" ht="64.5" customHeight="1">
      <c r="A7" s="2" t="s">
        <v>139</v>
      </c>
      <c r="B7" t="s">
        <v>8</v>
      </c>
      <c r="E7" t="s">
        <v>289</v>
      </c>
      <c r="F7" t="s">
        <v>815</v>
      </c>
      <c r="K7" s="5" t="s">
        <v>19</v>
      </c>
      <c r="L7" s="8" t="s">
        <v>315</v>
      </c>
      <c r="M7" s="23">
        <v>550</v>
      </c>
      <c r="Q7" t="s">
        <v>309</v>
      </c>
      <c r="W7" t="s">
        <v>350</v>
      </c>
      <c r="X7" s="12" t="s">
        <v>360</v>
      </c>
      <c r="Y7" s="13" t="s">
        <v>138</v>
      </c>
      <c r="Z7" s="10"/>
      <c r="AA7" s="11"/>
      <c r="AB7" t="s">
        <v>297</v>
      </c>
      <c r="AE7" t="s">
        <v>164</v>
      </c>
      <c r="AH7" s="16" t="s">
        <v>158</v>
      </c>
      <c r="AJ7" t="s">
        <v>154</v>
      </c>
      <c r="AO7" s="20" t="s">
        <v>396</v>
      </c>
      <c r="BA7" s="1"/>
    </row>
    <row r="8" spans="1:55" ht="16.2" customHeight="1">
      <c r="A8" s="2" t="s">
        <v>714</v>
      </c>
      <c r="F8" t="s">
        <v>816</v>
      </c>
      <c r="K8" s="5" t="s">
        <v>48</v>
      </c>
      <c r="L8" s="8" t="s">
        <v>316</v>
      </c>
      <c r="M8" s="23">
        <v>500</v>
      </c>
      <c r="Q8" t="s">
        <v>306</v>
      </c>
      <c r="W8" t="s">
        <v>124</v>
      </c>
      <c r="X8" s="12" t="s">
        <v>361</v>
      </c>
      <c r="Y8" s="13" t="s">
        <v>8</v>
      </c>
      <c r="Z8" s="10"/>
      <c r="AA8" s="11"/>
      <c r="AE8" t="s">
        <v>165</v>
      </c>
      <c r="AJ8" t="s">
        <v>155</v>
      </c>
      <c r="AO8" s="20" t="s">
        <v>397</v>
      </c>
    </row>
    <row r="9" spans="1:55" ht="16.2" customHeight="1">
      <c r="A9" s="2" t="s">
        <v>140</v>
      </c>
      <c r="F9" t="s">
        <v>817</v>
      </c>
      <c r="K9" s="4" t="s">
        <v>54</v>
      </c>
      <c r="L9" s="8" t="s">
        <v>317</v>
      </c>
      <c r="M9" s="22">
        <v>500</v>
      </c>
      <c r="Q9" t="s">
        <v>307</v>
      </c>
      <c r="W9" t="s">
        <v>125</v>
      </c>
      <c r="X9" s="12" t="s">
        <v>362</v>
      </c>
      <c r="Y9" s="13"/>
      <c r="Z9" s="10"/>
      <c r="AA9" s="11"/>
      <c r="AE9" t="s">
        <v>166</v>
      </c>
      <c r="AJ9" s="15" t="s">
        <v>157</v>
      </c>
    </row>
    <row r="10" spans="1:55" ht="16.2" customHeight="1">
      <c r="F10" t="s">
        <v>818</v>
      </c>
      <c r="K10" s="4" t="s">
        <v>49</v>
      </c>
      <c r="L10" s="8" t="s">
        <v>318</v>
      </c>
      <c r="M10" s="22">
        <v>350</v>
      </c>
      <c r="Q10" t="s">
        <v>308</v>
      </c>
      <c r="W10" t="s">
        <v>351</v>
      </c>
      <c r="X10" s="12" t="s">
        <v>363</v>
      </c>
      <c r="Y10" s="13"/>
      <c r="Z10" s="10"/>
      <c r="AA10" s="11"/>
      <c r="AE10" t="s">
        <v>167</v>
      </c>
      <c r="AJ10" t="s">
        <v>192</v>
      </c>
    </row>
    <row r="11" spans="1:55" ht="16.2" customHeight="1">
      <c r="F11" t="s">
        <v>819</v>
      </c>
      <c r="K11" s="4" t="s">
        <v>50</v>
      </c>
      <c r="L11" s="8" t="s">
        <v>319</v>
      </c>
      <c r="M11" s="22">
        <v>350</v>
      </c>
      <c r="Q11" t="s">
        <v>23</v>
      </c>
      <c r="W11" t="s">
        <v>352</v>
      </c>
      <c r="X11" s="12" t="s">
        <v>364</v>
      </c>
      <c r="Y11" s="10"/>
      <c r="Z11" s="10"/>
      <c r="AA11" s="11"/>
      <c r="AE11" t="s">
        <v>168</v>
      </c>
      <c r="AJ11" t="s">
        <v>193</v>
      </c>
    </row>
    <row r="12" spans="1:55" ht="16.2" customHeight="1">
      <c r="B12" t="s">
        <v>724</v>
      </c>
      <c r="F12" t="s">
        <v>820</v>
      </c>
      <c r="K12" s="4" t="s">
        <v>55</v>
      </c>
      <c r="L12" s="7" t="s">
        <v>59</v>
      </c>
      <c r="M12" s="22">
        <v>200</v>
      </c>
      <c r="W12" t="s">
        <v>353</v>
      </c>
      <c r="X12" s="12" t="s">
        <v>365</v>
      </c>
      <c r="Y12" s="10"/>
      <c r="Z12" s="10"/>
      <c r="AA12" s="11"/>
      <c r="AE12" t="s">
        <v>170</v>
      </c>
    </row>
    <row r="13" spans="1:55" ht="45">
      <c r="B13" t="s">
        <v>725</v>
      </c>
      <c r="F13" t="s">
        <v>821</v>
      </c>
      <c r="K13" s="3" t="s">
        <v>56</v>
      </c>
      <c r="L13" s="9" t="s">
        <v>320</v>
      </c>
      <c r="M13" s="21">
        <v>200</v>
      </c>
      <c r="W13" t="s">
        <v>354</v>
      </c>
      <c r="X13" s="12" t="s">
        <v>366</v>
      </c>
      <c r="AE13" t="s">
        <v>171</v>
      </c>
    </row>
    <row r="14" spans="1:55" ht="30">
      <c r="B14" t="s">
        <v>726</v>
      </c>
      <c r="F14" t="s">
        <v>822</v>
      </c>
      <c r="K14" s="5" t="s">
        <v>57</v>
      </c>
      <c r="L14" s="8" t="s">
        <v>321</v>
      </c>
      <c r="M14" s="23"/>
      <c r="X14" s="12" t="s">
        <v>367</v>
      </c>
      <c r="AE14" t="s">
        <v>172</v>
      </c>
    </row>
    <row r="15" spans="1:55">
      <c r="B15" t="s">
        <v>727</v>
      </c>
      <c r="F15" t="s">
        <v>823</v>
      </c>
      <c r="K15" s="4" t="s">
        <v>58</v>
      </c>
      <c r="L15" s="7" t="s">
        <v>322</v>
      </c>
      <c r="M15" s="22">
        <v>700</v>
      </c>
      <c r="AE15" t="s">
        <v>173</v>
      </c>
    </row>
    <row r="16" spans="1:55">
      <c r="B16" t="s">
        <v>807</v>
      </c>
      <c r="F16" t="s">
        <v>824</v>
      </c>
      <c r="AE16" t="s">
        <v>174</v>
      </c>
    </row>
    <row r="17" spans="2:31">
      <c r="B17" s="106" t="s">
        <v>728</v>
      </c>
      <c r="D17" s="106" t="s">
        <v>71</v>
      </c>
      <c r="E17" s="106" t="s">
        <v>729</v>
      </c>
      <c r="AE17" t="s">
        <v>175</v>
      </c>
    </row>
    <row r="18" spans="2:31">
      <c r="B18" t="s">
        <v>730</v>
      </c>
      <c r="D18" t="s">
        <v>333</v>
      </c>
      <c r="E18" t="s">
        <v>731</v>
      </c>
      <c r="O18" t="s">
        <v>386</v>
      </c>
      <c r="P18" t="s">
        <v>387</v>
      </c>
      <c r="Q18" t="s">
        <v>368</v>
      </c>
      <c r="R18" t="s">
        <v>369</v>
      </c>
      <c r="S18" t="s">
        <v>388</v>
      </c>
      <c r="AE18" t="s">
        <v>176</v>
      </c>
    </row>
    <row r="19" spans="2:31">
      <c r="B19" t="s">
        <v>732</v>
      </c>
      <c r="D19" t="s">
        <v>733</v>
      </c>
      <c r="E19" t="s">
        <v>734</v>
      </c>
      <c r="O19" t="s">
        <v>389</v>
      </c>
      <c r="P19" t="s">
        <v>390</v>
      </c>
      <c r="Q19" t="s">
        <v>327</v>
      </c>
      <c r="R19" t="s">
        <v>391</v>
      </c>
      <c r="AE19" t="s">
        <v>177</v>
      </c>
    </row>
    <row r="20" spans="2:31">
      <c r="B20" t="s">
        <v>735</v>
      </c>
      <c r="AE20" t="s">
        <v>178</v>
      </c>
    </row>
    <row r="21" spans="2:31">
      <c r="B21" t="s">
        <v>736</v>
      </c>
      <c r="AE21" t="s">
        <v>179</v>
      </c>
    </row>
    <row r="22" spans="2:31">
      <c r="B22" t="s">
        <v>737</v>
      </c>
      <c r="AE22" t="s">
        <v>180</v>
      </c>
    </row>
    <row r="23" spans="2:31">
      <c r="B23" t="s">
        <v>738</v>
      </c>
      <c r="AE23" t="s">
        <v>181</v>
      </c>
    </row>
    <row r="24" spans="2:31">
      <c r="B24" t="s">
        <v>739</v>
      </c>
      <c r="AE24" t="s">
        <v>182</v>
      </c>
    </row>
    <row r="25" spans="2:31">
      <c r="B25" t="s">
        <v>740</v>
      </c>
      <c r="AE25" t="s">
        <v>183</v>
      </c>
    </row>
    <row r="26" spans="2:31">
      <c r="AE26" t="s">
        <v>184</v>
      </c>
    </row>
    <row r="27" spans="2:31">
      <c r="AE27" t="s">
        <v>185</v>
      </c>
    </row>
    <row r="28" spans="2:31">
      <c r="AE28" t="s">
        <v>186</v>
      </c>
    </row>
    <row r="29" spans="2:31">
      <c r="AE29" t="s">
        <v>187</v>
      </c>
    </row>
    <row r="30" spans="2:31">
      <c r="AE30" t="s">
        <v>188</v>
      </c>
    </row>
    <row r="31" spans="2:31">
      <c r="AE31" t="s">
        <v>189</v>
      </c>
    </row>
    <row r="32" spans="2:31">
      <c r="AE32" t="s">
        <v>190</v>
      </c>
    </row>
    <row r="33" spans="31:31">
      <c r="AE33" t="s">
        <v>191</v>
      </c>
    </row>
    <row r="34" spans="31:31">
      <c r="AE34" t="s">
        <v>169</v>
      </c>
    </row>
  </sheetData>
  <sheetProtection algorithmName="SHA-512" hashValue="eoC79xe8DrJ7GEyEugx9HXIqtlN4255xJDPXgL1QyPWAFbK29FWzmaIeOC7RZnlzgKFnzSIckaPMPloVc5I2iw==" saltValue="Hkffg94DK3Qq5SeTAWRucg==" spinCount="100000" sheet="1" objects="1" scenarios="1"/>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OSP-AGR, V11-Ago24</vt:lpstr>
      <vt:lpstr>AD</vt:lpstr>
      <vt:lpstr>LABELS</vt:lpstr>
      <vt:lpstr>C-EI, V2-Ago24</vt:lpstr>
      <vt:lpstr>A-OSP-SUB, V01-Ago24</vt:lpstr>
      <vt:lpstr>'OSP-AGR, V11-Ago24'!Área_de_impresión</vt:lpstr>
      <vt:lpstr>descripciones</vt:lpstr>
      <vt:lpstr>'OSP-AGR, V11-Ago24'!OSP_Crop</vt:lpstr>
      <vt:lpstr>precios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Ruiz</dc:creator>
  <cp:lastModifiedBy>Rodrigo Lam</cp:lastModifiedBy>
  <cp:lastPrinted>2024-08-19T17:32:45Z</cp:lastPrinted>
  <dcterms:created xsi:type="dcterms:W3CDTF">2023-09-19T23:12:42Z</dcterms:created>
  <dcterms:modified xsi:type="dcterms:W3CDTF">2024-09-20T17:57:03Z</dcterms:modified>
</cp:coreProperties>
</file>